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D:\Documents\VERTEX42\LAMBDA\"/>
    </mc:Choice>
  </mc:AlternateContent>
  <xr:revisionPtr revIDLastSave="0" documentId="13_ncr:1_{B786F5ED-51E0-4B08-9EEB-3E101889D6DC}" xr6:coauthVersionLast="47" xr6:coauthVersionMax="47" xr10:uidLastSave="{00000000-0000-0000-0000-000000000000}"/>
  <bookViews>
    <workbookView xWindow="11265" yWindow="4110" windowWidth="39225" windowHeight="18420" xr2:uid="{BC2F5AD7-78A4-4AC7-B03E-C7A0FCBBBC26}"/>
  </bookViews>
  <sheets>
    <sheet name="Visual" sheetId="1" r:id="rId1"/>
    <sheet name="Efficiency" sheetId="3" r:id="rId2"/>
    <sheet name="Example" sheetId="4" r:id="rId3"/>
    <sheet name="Blur" sheetId="14" r:id="rId4"/>
  </sheets>
  <definedNames>
    <definedName name="BYRECT" comment="BYRECT - Apply a function to each rectangular subarray (sliding window).">_xlfn.LAMBDA(_xlpm.array,_xlpm.row_offset,_xlpm.col_offset,_xlpm.height,_xlpm.width,_xlpm.fn,_xlop.edge_mode,_xlop.pad_with, _xlfn.LET(_xlpm.doc, "https://www.vertex42.com/lambda/byrect.html", _xlpm.version, "1/27/2026 BETA - Improved efficiency by using OFFSET for internal windows", _xlpm.edge_mode, IF(OR(_xlfn.ISOMITTED(_xlpm.edge_mode), ISBLANK(_xlpm.edge_mode)), 1, _xlpm.edge_mode), _xlpm.pad_with, IF(_xlfn.ISOMITTED(_xlpm.pad_with), "", _xlpm.pad_with), _xlpm.nR, ROWS(_xlpm.array), _xlpm.nC, COLUMNS(_xlpm.array), _xlpm.h, ABS(_xlpm.height), _xlpm.w, ABS(_xlpm.width), _xlpm.ul_row_offsets, _xlfn.SEQUENCE(_xlpm.nR, , _xlpm.row_offset, 1) - IF(_xlpm.height &lt; 0, _xlpm.h - 1, 0), _xlpm.ul_col_offsets, _xlfn.SEQUENCE(_xlpm.nC, , _xlpm.col_offset, 1) - IF(_xlpm.width &lt; 0, _xlpm.w - 1, 0), _xlpm.row_mat_offsets, _xlpm.ul_row_offsets + TRANSPOSE(_xlfn.SEQUENCE(_xlpm.h, , 0, 1)), _xlpm.col_mat_offsets, _xlpm.ul_col_offsets + TRANSPOSE(_xlfn.SEQUENCE(_xlpm.w, , 0, 1)), _xlpm.fn_WRAP, _xlfn.LAMBDA(_xlpm.os,_xlpm.n, MOD(_xlpm.os, _xlpm.n) + 1), _xlpm.fn_TRUNC, _xlfn.LAMBDA(_xlpm.os,_xlpm.n, IF((_xlpm.os &lt; 0) + (_xlpm.os &gt; _xlpm.n - 1), NA(), _xlpm.os + 1)), _xlpm.row_mat, _xlfn.SWITCH(_xlpm.edge_mode, 1, _xlfn.LAMBDA(_xlpm.fn_TRUNC(_xlpm.row_mat_offsets, _xlpm.nR)), 2, _xlfn.LAMBDA(_xlpm.fn_WRAP(_xlpm.row_mat_offsets, _xlpm.nR)), 3, _xlfn.LAMBDA(_xlpm.fn_WRAP(_xlpm.row_mat_offsets, _xlpm.nR)), 4, _xlfn.LAMBDA(_xlpm.fn_TRUNC(_xlpm.row_mat_offsets, _xlpm.nR)), 5, _xlfn.LAMBDA(_xlpm.fn_TRUNC(_xlpm.row_mat_offsets, _xlpm.nR)), 6, _xlfn.LAMBDA(_xlpm.fn_WRAP(_xlpm.row_mat_offsets, _xlpm.nR)), 7, _xlfn.LAMBDA(_xlpm.fn_TRUNC(_xlpm.row_mat_offsets, _xlpm.nR)), _xlfn.LAMBDA("INVALID"))(), _xlpm.col_mat, _xlfn.SWITCH(_xlpm.edge_mode, 1, _xlfn.LAMBDA(_xlpm.fn_TRUNC(_xlpm.col_mat_offsets, _xlpm.nC)), 2, _xlfn.LAMBDA(_xlpm.fn_WRAP(_xlpm.col_mat_offsets, _xlpm.nC)), 3, _xlfn.LAMBDA(_xlpm.fn_TRUNC(_xlpm.col_mat_offsets, _xlpm.nC)), 4, _xlfn.LAMBDA(_xlpm.fn_WRAP(_xlpm.col_mat_offsets, _xlpm.nC)), 5, _xlfn.LAMBDA(_xlpm.fn_TRUNC(_xlpm.col_mat_offsets, _xlpm.nC)), 6, _xlfn.LAMBDA(_xlpm.fn_TRUNC(_xlpm.col_mat_offsets, _xlpm.nC)), 7, _xlfn.LAMBDA(_xlpm.fn_WRAP(_xlpm.col_mat_offsets, _xlpm.nC)), _xlfn.LAMBDA("INVALID"))(), _xlpm.ul_r_off, _xlpm.row_offset - IF(_xlpm.height &lt; 0, _xlpm.h - 1, 0), _xlpm.ul_c_off, _xlpm.col_offset - IF(_xlpm.width &lt; 0, _xlpm.w - 1, 0), _xlpm.top_vec, _xlfn.SEQUENCE(_xlpm.nR, , 1, 1) + _xlpm.ul_r_off, _xlpm.left_vec, _xlfn.SEQUENCE(1, _xlpm.nC, 1, 1) + _xlpm.ul_c_off, _xlpm.row_ok, (_xlpm.top_vec &gt;= 1) * (_xlpm.top_vec &lt;= _xlpm.nR - _xlpm.h + 1), _xlpm.col_ok, (_xlpm.left_vec &gt;= 1) * (_xlpm.left_vec &lt;= _xlpm.nC - _xlpm.w + 1), _xlpm.internal_tf, MMULT(_xlpm.row_ok, _xlfn.SEQUENCE(1, _xlpm.nC, 1, 0)) * MMULT(_xlfn.SEQUENCE(_xlpm.nR, 1, 1, 0), _xlpm.col_ok), _xlpm.iMat, _xlfn.LAMBDA(MMULT(_xlfn.SEQUENCE(_xlpm.nR), _xlfn.SEQUENCE(, _xlpm.nC, 1, 0))), _xlpm.jMat, _xlfn.LAMBDA(MMULT(_xlfn.SEQUENCE(_xlpm.nR, 1, 1, 0), _xlfn.SEQUENCE(, _xlpm.nC, 1, 1))), _xlpm.final, IF(_xlpm.edge_mode = 1, _xlfn.LET(_xlpm.first_row, _xlfn.BYROW(_xlpm.row_mat, _xlfn.LAMBDA(_xlpm.r, _xlfn.TAKE(_xlfn.TOCOL(_xlpm.r, 2), 1))), _xlpm.win_rows, _xlfn.BYROW(_xlpm.row_mat, _xlfn.LAMBDA(_xlpm.r, ROWS(_xlfn.TOCOL(_xlpm.r, 2)))), _xlpm.first_col, _xlfn.BYROW(_xlpm.col_mat, _xlfn.LAMBDA(_xlpm.r, _xlfn.TAKE(_xlfn.TOCOL(_xlpm.r, 2), 1))), _xlpm.win_cols, _xlfn.BYROW(_xlpm.col_mat, _xlfn.LAMBDA(_xlpm.r, ROWS(_xlfn.TOCOL(_xlpm.r, 2)))), _xlfn.MAP(_xlpm.array, _xlpm.iMat(), _xlpm.jMat(), _xlpm.internal_tf, _xlfn.LAMBDA(_xlpm.cell,_xlpm.i,_xlpm.j,_xlpm.tf, _xlpm.fn(IF(AND(ISREF(_xlpm.array), _xlpm.tf), _xlfn.TAKE(_xlfn.DROP(_xlpm.array, _xlpm.i + _xlpm.ul_r_off - 1, _xlpm.j + _xlpm.ul_c_off - 1), _xlpm.h, _xlpm.w), _xlfn.LET(_xlpm.fr, _xlfn.SINGLE(INDEX(_xlpm.first_row, _xlpm.i, 1)), _xlpm.h, _xlfn.SINGLE(INDEX(_xlpm.win_rows, _xlpm.i, 1)), _xlpm.fc, _xlfn.SINGLE(INDEX(_xlpm.first_col, _xlpm.j, 1)), _xlpm.w, _xlfn.SINGLE(INDEX(_xlpm.win_cols, _xlpm.j, 1)), _xlfn.TAKE(_xlfn.DROP(_xlpm.array, _xlpm.fr - 1, _xlpm.fc - 1), _xlpm.h, _xlpm.w))))))), IF(ISNUMBER(_xlfn.XMATCH(_xlpm.edge_mode, {2,3,4})), _xlfn.MAP(_xlpm.array, _xlpm.iMat(), _xlpm.jMat(), _xlpm.internal_tf, _xlfn.LAMBDA(_xlpm.cell,_xlpm.i,_xlpm.j,_xlpm.tf, _xlpm.fn(IF(AND(ISREF(_xlpm.array), _xlpm.tf), _xlfn.TAKE(_xlfn.DROP(_xlpm.array, _xlpm.i + _xlpm.ul_r_off - 1, _xlpm.j + _xlpm.ul_c_off - 1), _xlpm.h, _xlpm.w), _xlfn.CHOOSECOLS(_xlfn.CHOOSEROWS(_xlpm.array, _xlfn.TOCOL(INDEX(_xlpm.row_mat, _xlpm.i, ), 2)), _xlfn.TOCOL(INDEX(_xlpm.col_mat, _xlpm.j, ), 2)))))), IF(OR(_xlpm.edge_mode = 5, _xlpm.edge_mode = 6, _xlpm.edge_mode = 7), _xlfn.MAP(_xlpm.array, _xlpm.iMat(), _xlpm.jMat(), _xlpm.internal_tf, _xlfn.LAMBDA(_xlpm.cell,_xlpm.i,_xlpm.j,_xlpm.tf, _xlpm.fn(IF(AND(ISREF(_xlpm.array), _xlpm.tf), _xlfn.TAKE(_xlfn.DROP(_xlpm.array, _xlpm.i + _xlpm.ul_r_off - 1, _xlpm.j + _xlpm.ul_c_off - 1), _xlpm.h, _xlpm.w), _xlfn.LET(_xlpm.winrows, _xlfn.CHOOSECOLS(_xlfn.TOCOL(INDEX(_xlpm.row_mat, _xlpm.i, )), _xlfn.SEQUENCE(_xlpm.width, 1, 1, 0)), _xlpm.wincols, _xlfn.CHOOSEROWS(_xlfn.TOROW(INDEX(_xlpm.col_mat, _xlpm.j, )), _xlfn.SEQUENCE(_xlpm.height, 1, 1, 0)), _xlfn.IFNA(INDEX(_xlpm.array, _xlpm.winrows, _xlpm.wincols), _xlpm.pad_with)))))), "edge_mode not supported (1=trunc,2=circ,3=vcirc,4=hcirc,5=pad,6=vcirc+pad,7=hcirc+pad)"))), _xlpm.final))</definedName>
    <definedName name="BYRECT_OFFSET" comment="BYRECT_OFFSET - Truncates outside of the bounds of the array_x000a_Problem: doesn't work with arrays (must be references)_x000a_Problem: doesn't currently handle circular edge modes">_xlfn.LAMBDA(_xlpm.data,_xlpm.row_offset,_xlpm.col_offset,_xlpm.height,_xlpm.width,_xlpm.fn, _xlfn.LET(_xlpm.doc, "https://www.vertex42.com/lambda/byrect.html", _xlpm.nR, ROWS(_xlpm.data), _xlpm.nC, COLUMNS(_xlpm.data), _xlpm.tl, INDEX(_xlpm.data, 1, 1), _xlpm.iMat, MMULT(_xlfn.SEQUENCE(_xlpm.nR), _xlfn.SEQUENCE(1, _xlpm.nC, 1, 0)), _xlpm.jMat, MMULT(_xlfn.SEQUENCE(_xlpm.nR, 1, 1, 0), _xlfn.SEQUENCE(, _xlpm.nC)), _xlfn.MAP(_xlpm.iMat, _xlpm.jMat, _xlfn.LAMBDA(_xlpm.i,_xlpm.j, _xlfn.LET(_xlpm.r_1, _xlpm.i + _xlpm.row_offset, _xlpm.c_1, _xlpm.j + _xlpm.col_offset, _xlpm.r_2, _xlpm.r_1 + _xlpm.height - 1, _xlpm.c_2, _xlpm.c_1 + _xlpm.width - 1, _xlpm.rr_1, MAX(1, _xlpm.r_1), _xlpm.cc_1, MAX(1, _xlpm.c_1), _xlpm.rr_2, MIN(_xlpm.nR, _xlpm.r_2), _xlpm.cc_2, MIN(_xlpm.nC, _xlpm.c_2), _xlpm.h_h, MAX(0, _xlpm.rr_2 - _xlpm.rr_1 + 1), _xlpm.w_w, MAX(0, _xlpm.cc_2 - _xlpm.cc_1 + 1), _xlpm.r_o, _xlpm.rr_1 - 1, _xlpm.c_o, _xlpm.cc_1 - 1, IF(OR(_xlpm.h_h = 0, _xlpm.w_w = 0), NA(), _xlpm.fn(OFFSET(_xlpm.tl, _xlpm.r_o, _xlpm.c_o, _xlpm.h_h, _xlpm.w_w))))))))</definedName>
    <definedName name="BYRECT_OFFSET_ORIG">_xlfn.LAMBDA(_xlpm.data,_xlpm.row_offset,_xlpm.col_offset,_xlpm.height,_xlpm.width,_xlpm.fn, _xlfn.LET(_xlpm.doc, "https://www.vertex42.com/lambda/byrect.html", _xlfn.MAP(_xlpm.data, _xlfn.LAMBDA(_xlpm.cell, _xlpm.fn(OFFSET(_xlpm.cell, _xlpm.row_offset, _xlpm.col_offset, _xlpm.height, _xlpm.width))))))</definedName>
    <definedName name="BYRECT_TABLE">_xlfn.LAMBDA(_xlpm.data,_xlpm.row_offset,_xlpm.col_offset,_xlpm.height,_xlpm.width,_xlpm.fn,_xlop.edge_mode,_xlop.pad_with, _xlfn.LET(_xlpm.doc, "https://www.vertex42.com/lambda/byrect.html", _xlpm.nR, ROWS(_xlpm.data), _xlpm.nC, COLUMNS(_xlpm.data), _xlpm.h, ABS(_xlpm.height), _xlpm.w, ABS(_xlpm.width), _xlpm.k, _xlpm.h * _xlpm.w, _xlpm.ul_r_off, _xlpm.row_offset - IF(_xlpm.height &lt; 0, _xlpm.h - 1, 0), _xlpm.ul_c_off, _xlpm.col_offset - IF(_xlpm.width &lt; 0, _xlpm.w - 1, 0), _xlpm.wrap_rows, OR(_xlpm.edge_mode = 2, _xlpm.edge_mode = 3), _xlpm.wrap_cols, OR(_xlpm.edge_mode = 2, _xlpm.edge_mode = 4), _xlpm.p, _xlfn.SEQUENCE(_xlpm.nR * _xlpm.nC), _xlpm.i0, _xlfn.TOCOL(_xlfn.SEQUENCE(_xlpm.nR) + _xlfn.SEQUENCE(, _xlpm.nC, 0, 0)), _xlpm.j0, _xlfn.TOCOL(_xlfn.SEQUENCE(_xlpm.nR, , 0, 0) + _xlfn.SEQUENCE(, _xlpm.nC)), _xlpm.we, _xlfn.SEQUENCE(1, _xlpm.k), _xlpm.dr, QUOTIENT(_xlpm.we - 1, _xlpm.w), _xlpm.dc, MOD(_xlpm.we - 1, _xlpm.w), _xlpm.rRaw, _xlpm.i0 + _xlpm.ul_r_off + _xlpm.dr, _xlpm.cRaw, _xlpm.j0 + _xlpm.ul_c_off + _xlpm.dc, _xlpm.rIdx, IF(_xlpm.wrap_rows, MOD(_xlpm.rRaw - 1, _xlpm.nR) + 1, _xlpm.rRaw), _xlpm.cIdx, IF(_xlpm.wrap_cols, MOD(_xlpm.cRaw - 1, _xlpm.nC) + 1, _xlpm.cRaw), _xlpm.okR, IF(_xlpm.wrap_rows, TRUE, (_xlpm.rIdx &gt;= 1) * (_xlpm.rIdx &lt;= _xlpm.nR)), _xlpm.okC, IF(_xlpm.wrap_cols, TRUE, (_xlpm.cIdx &gt;= 1) * (_xlpm.cIdx &lt;= _xlpm.nC)), _xlpm.ok, _xlpm.okR * _xlpm.okC, _xlpm.window_table, IF(_xlpm.ok, INDEX(_xlpm.data, _xlpm.rIdx, _xlpm.cIdx), _xlpm.pad_with), _xlpm.v, _xlfn.BYROW(_xlpm.window_table, _xlfn.LAMBDA(_xlpm.r, _xlpm.fn(_xlfn.WRAPROWS(_xlpm.r, ABS(_xlpm.width))))), _xlfn.WRAPROWS(_xlpm.v, _xlpm.nC)))</definedName>
    <definedName name="BYRECT_VALID" comment="Slides a HxW window over the array performing the given function on the_x000a_values for each window. The window never overlaps the edge of the array._x000a_Results in a smaller output array._x000a_/*_x000a_/*_x000a_Usage:_x000a_  =BYRECT_VALID(array,3,3,SUM) returns the SUM of a 3x3 window">_xlfn.LAMBDA(_xlop.array,_xlop.height,_xlop.width,_xlop.fn, IF(_xlfn.ISOMITTED(_xlpm.array), "=BYRECT_VALID(A1:J10,3,3,LAMBDA(win, SUM(win) ))", _xlfn.LET(_xlpm.doc, "https://www.vertex42.com/lambda/byrect.html", _xlpm.nR, ROWS(_xlpm.array), _xlpm.nC, COLUMNS(_xlpm.array), _xlpm.h, IF(_xlfn.ISOMITTED(_xlpm.height), _xlpm.nR, MIN(_xlpm.nR, INT(ABS(_xlpm.height)))), _xlpm.w, IF(_xlfn.ISOMITTED(_xlpm.width), _xlpm.nC, MIN(_xlpm.nC, INT(ABS(_xlpm.width)))), _xlfn.MAKEARRAY(_xlpm.nR - (_xlpm.h - 1), _xlpm.nC - (_xlpm.w - 1), _xlfn.LAMBDA(_xlpm.i,_xlpm.j, _xlpm.fn(_xlfn.TAKE(_xlfn.DROP(_xlpm.array, _xlpm.i - 1, _xlpm.j - 1), _xlpm.h, _xlpm.w)))))))</definedName>
    <definedName name="BYRECT_VALID2" comment="This version represents the technique of passing an upper _x000a_left corner and lower right corner as references with MAP">_xlfn.LAMBDA(_xlpm.range,_xlpm.h,_xlpm.w,_xlpm.fn, _xlfn.LET(_xlpm.doc, "https://www.vertex42.com/lambda/byrect.html", _xlfn.MAP(_xlfn.DROP(_xlpm.range, -(_xlpm.h - 1), -(_xlpm.w - 1)), _xlfn.DROP(_xlpm.range, (_xlpm.h - 1), (_xlpm.w - 1)), _xlfn.LAMBDA(_xlpm.ul,_xlpm.lr, _xlpm.fn(_xlpm.lr:_xlpm.ul)))))</definedName>
    <definedName name="CONVOLVE2D_VALID" comment="2-D convolution is the operation of sliding a kernel over an array and, at each position, _x000a_returning the sum of the element-wise products of the window and the kernel, with optional_x000a_kernel reversal (not reversed by default). Reversing flips the kernel LR ">_xlfn.LAMBDA(_xlpm.array,_xlpm.kernel,_xlop.reverse, _xlfn.LET(_xlpm.doc, "https://www.vertex42.com/lambda/byrect.html", _xlpm.nR, ROWS(_xlpm.array), _xlpm.nC, COLUMNS(_xlpm.array), _xlpm.h, ROWS(_xlpm.kernel), _xlpm.w, COLUMNS(_xlpm.kernel), _xlpm.reverse, IF(_xlfn.ISOMITTED(_xlpm.reverse), FALSE, _xlpm.reverse), _xlpm.kernel, IF(NOT(_xlpm.reverse), _xlpm.kernel, _xlfn.CHOOSECOLS(_xlfn.CHOOSEROWS(_xlpm.kernel, _xlfn.SEQUENCE(_xlpm.h, 1, _xlpm.h, -1)), _xlfn.SEQUENCE(1, _xlpm.w, _xlpm.w, -1))), _xlpm.final, _xlfn.MAKEARRAY(_xlpm.nR - (_xlpm.h - 1), _xlpm.nC - (_xlpm.w - 1), _xlfn.LAMBDA(_xlpm.i,_xlpm.j, SUM(_xlpm.kernel * _xlfn.TAKE(_xlfn.DROP(_xlpm.array, _xlpm.i - 1, _xlpm.j - 1), _xlpm.h, _xlpm.w)))), _xlpm.final))</definedName>
    <definedName name="TIMER" comment="Runs a function n times in sequence using BYROW and returns the time in milliseconds_x000a_Resolution is about 10 milliseconds">_xlfn.LAMBDA(_xlpm.n_iterations,_xlpm.function,_xlop.ret_values,_xlop.j,_xlop.k, _xlfn.LET(_xlpm.doc, "https://www.vertex42.com/lambda/timer.html", _xlpm.started, NOW(), _xlpm.seq, _xlfn.SEQUENCE(_xlpm.n_iterations), _xlpm.result, _xlfn.BYROW(_xlpm.seq, _xlfn.LAMBDA(_xlpm.i, INDEX(_xlpm.function(_xlpm.i), IF(ISBLANK(_xlpm.j), 1, _xlpm.j), IF(ISBLANK(_xlpm.k), 1, _xlpm.k)))), _xlpm.time_in_ms, (NOW() - _xlpm.started) * 24 * 3600000, IF(_xlpm.ret_values = TRUE, _xlpm.result, _xlpm.time_in_ms)))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4" l="1" a="1"/>
  <c r="C23" i="14" s="1"/>
  <c r="D20" i="1" a="1"/>
  <c r="D20" i="1" s="1"/>
  <c r="D8" i="1"/>
  <c r="I36" i="4" a="1"/>
  <c r="I36" i="4" s="1"/>
  <c r="O9" i="1" a="1"/>
  <c r="O9" i="1" s="1"/>
  <c r="D11" i="1" a="1"/>
  <c r="H28" i="4" a="1"/>
  <c r="H28" i="4" s="1"/>
  <c r="H21" i="4" a="1"/>
  <c r="H21" i="4" s="1"/>
  <c r="H14" i="4" a="1"/>
  <c r="H14" i="4" s="1"/>
  <c r="H7" i="4" a="1"/>
  <c r="H7" i="4" s="1"/>
  <c r="C21" i="3" a="1"/>
  <c r="H5" i="3" l="1" a="1"/>
  <c r="H5" i="3" s="1"/>
  <c r="B11" i="1" a="1"/>
  <c r="B11" i="1" s="1"/>
  <c r="D9" i="1" a="1"/>
  <c r="D9" i="1" s="1"/>
  <c r="B9" i="1" a="1"/>
  <c r="B9" i="1" s="1"/>
  <c r="B16" i="1" a="1"/>
  <c r="B16" i="1" s="1"/>
  <c r="I9" i="1" a="1"/>
  <c r="I9" i="1" s="1"/>
  <c r="D11" i="1"/>
  <c r="C21" i="3"/>
  <c r="I16" i="1" l="1" a="1"/>
  <c r="I16" i="1" s="1"/>
  <c r="D16" i="1" a="1"/>
  <c r="D16" i="1" s="1"/>
  <c r="I11" i="1" a="1"/>
  <c r="I11" i="1" s="1"/>
  <c r="H4" i="3" l="1"/>
  <c r="D11" i="3" a="1"/>
  <c r="D11" i="3" s="1"/>
  <c r="D12" i="3" a="1"/>
  <c r="D12" i="3" s="1"/>
  <c r="D13" i="3" a="1"/>
  <c r="D13" i="3" s="1"/>
  <c r="D14" i="3" a="1"/>
  <c r="D14" i="3" s="1"/>
  <c r="D15" i="3" a="1"/>
  <c r="D15" i="3" s="1"/>
  <c r="D16" i="3" a="1"/>
  <c r="D16" i="3" s="1"/>
  <c r="D27" i="1"/>
  <c r="E27" i="1"/>
  <c r="F27" i="1"/>
  <c r="G27" i="1"/>
  <c r="H27" i="1"/>
  <c r="D28" i="1"/>
  <c r="E28" i="1"/>
  <c r="F28" i="1"/>
  <c r="G28" i="1"/>
  <c r="H28" i="1"/>
  <c r="D29" i="1"/>
  <c r="E29" i="1"/>
  <c r="F29" i="1"/>
  <c r="G29" i="1"/>
  <c r="H29" i="1"/>
  <c r="D30" i="1"/>
  <c r="E30" i="1"/>
  <c r="F30" i="1"/>
  <c r="G30" i="1"/>
  <c r="H30" i="1"/>
  <c r="D31" i="1"/>
  <c r="E31" i="1"/>
  <c r="F31" i="1"/>
  <c r="G31" i="1"/>
  <c r="H31" i="1"/>
  <c r="H5" i="1" l="1"/>
  <c r="M16" i="1" l="1"/>
  <c r="M17" i="1"/>
  <c r="O20" i="1" l="1" a="1"/>
  <c r="O20" i="1" l="1"/>
  <c r="O25" i="1" s="1" a="1"/>
  <c r="O2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<sst xmlns="http://schemas.openxmlformats.org/spreadsheetml/2006/main" count="68" uniqueCount="48">
  <si>
    <t>BYRECT</t>
  </si>
  <si>
    <t>array</t>
  </si>
  <si>
    <t>edge mode</t>
  </si>
  <si>
    <t>cell</t>
  </si>
  <si>
    <t>window height</t>
  </si>
  <si>
    <t>window width</t>
  </si>
  <si>
    <t>row_offset</t>
  </si>
  <si>
    <t>col_offset</t>
  </si>
  <si>
    <t>array size</t>
  </si>
  <si>
    <t>iterations</t>
  </si>
  <si>
    <t>TIMER</t>
  </si>
  <si>
    <t>window  height</t>
  </si>
  <si>
    <t>window  width</t>
  </si>
  <si>
    <t>BYRECT(array, -1, -1, 3, 3, SUM, edge_mode)</t>
  </si>
  <si>
    <t>Verify</t>
  </si>
  <si>
    <t>edge_mode:2, Fully Circular</t>
  </si>
  <si>
    <t>edge_mode:3, Vertically Circular</t>
  </si>
  <si>
    <t>edge_mode:4, Horizontally Circular</t>
  </si>
  <si>
    <t>Start</t>
  </si>
  <si>
    <t>start</t>
  </si>
  <si>
    <t>OFFSET</t>
  </si>
  <si>
    <t>edge_mode</t>
  </si>
  <si>
    <t>OFFSET CHECK</t>
  </si>
  <si>
    <t>pad_with</t>
  </si>
  <si>
    <t>1:trunc, 2:circular, 3:vcirc, 4:hcirc,5:pad,6:vcirc+pad,7:hcirc+pd</t>
  </si>
  <si>
    <t>Change array size to test performace</t>
  </si>
  <si>
    <t>BYRECT_OFFSET_ORIG</t>
  </si>
  <si>
    <t>cell, i</t>
  </si>
  <si>
    <t>cell, j</t>
  </si>
  <si>
    <t>BYRECT Visualization</t>
  </si>
  <si>
    <t>Original Array</t>
  </si>
  <si>
    <t>(100 starts to slow, 200 even slower)</t>
  </si>
  <si>
    <t>Efficiency Testing</t>
  </si>
  <si>
    <t>Example / Testing</t>
  </si>
  <si>
    <t>Visualization Example</t>
  </si>
  <si>
    <t>BYRECT_TABLE</t>
  </si>
  <si>
    <t>BYRECT_VALID</t>
  </si>
  <si>
    <t>BYRECT_VALID2</t>
  </si>
  <si>
    <t>"Valid", Windows fit and are always hxw.</t>
  </si>
  <si>
    <t>BYRECT, AVERAGE (5x5 window)</t>
  </si>
  <si>
    <t>Note: Use the Excel Labs add-in to see the Lambda code.</t>
  </si>
  <si>
    <t>BYRECT, SUM</t>
  </si>
  <si>
    <t>edge_mode:1 (default), Truncated window</t>
  </si>
  <si>
    <t>BYRECT_OFFSET</t>
  </si>
  <si>
    <t>Visual Example of Blurring with BYRECT(AVERAGE)</t>
  </si>
  <si>
    <t>© 2026 Vertex42 LLC</t>
  </si>
  <si>
    <t>This worksheet was used for testing and creating visuals for documentation</t>
  </si>
  <si>
    <t>To  animate the sliding window, enable Iterative Calculations (se Max Iterations = 1), then check the Start box and press F9 repeatedly.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</si>
</sst>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00,&quot;s&quot;"/>
  </numFmts>
  <fonts count="16" x14ac:knownFonts="1">
    <font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0"/>
      <name val="Aptos Narrow"/>
      <family val="2"/>
      <scheme val="minor"/>
    </font>
    <font>
      <b/>
      <sz val="16"/>
      <color theme="4" tint="-0.249977111117893"/>
      <name val="Aptos Narrow"/>
      <family val="2"/>
      <scheme val="minor"/>
    </font>
    <font>
      <sz val="6"/>
      <color theme="1" tint="0.499984740745262"/>
      <name val="Aptos Narrow"/>
      <family val="2"/>
      <scheme val="minor"/>
    </font>
    <font>
      <sz val="18"/>
      <color theme="0"/>
      <name val="Aptos Display"/>
      <family val="1"/>
      <scheme val="major"/>
    </font>
    <font>
      <i/>
      <sz val="14"/>
      <color theme="1"/>
      <name val="Aptos Narrow"/>
      <family val="2"/>
      <scheme val="minor"/>
    </font>
    <font>
      <sz val="4"/>
      <color theme="1" tint="0.499984740745262"/>
      <name val="Aptos Narrow"/>
      <family val="2"/>
      <scheme val="minor"/>
    </font>
    <font>
      <sz val="14"/>
      <color theme="0" tint="-0.34998626667073579"/>
      <name val="Aptos Narrow"/>
      <family val="2"/>
      <scheme val="minor"/>
    </font>
    <font>
      <sz val="10"/>
      <color theme="0" tint="-0.249977111117893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54">
    <border>
      <left/>
      <right/>
      <top/>
      <bottom/>
      <diagonal/>
    </border>
    <border>
      <left style="thick">
        <color rgb="FFC00000"/>
      </left>
      <right style="thin">
        <color theme="0" tint="-0.24994659260841701"/>
      </right>
      <top style="thick">
        <color rgb="FFC0000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rgb="FFC0000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rgb="FFC00000"/>
      </right>
      <top style="thick">
        <color rgb="FFC00000"/>
      </top>
      <bottom style="thin">
        <color theme="0" tint="-0.24994659260841701"/>
      </bottom>
      <diagonal/>
    </border>
    <border>
      <left style="thick">
        <color rgb="FFC00000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rgb="FFC00000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rgb="FFC00000"/>
      </left>
      <right style="thin">
        <color theme="0" tint="-0.24994659260841701"/>
      </right>
      <top style="thin">
        <color theme="0" tint="-0.24994659260841701"/>
      </top>
      <bottom style="thick">
        <color rgb="FFC0000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ck">
        <color rgb="FFC00000"/>
      </bottom>
      <diagonal/>
    </border>
    <border>
      <left style="thin">
        <color theme="0" tint="-0.24994659260841701"/>
      </left>
      <right style="thick">
        <color rgb="FFC00000"/>
      </right>
      <top style="thin">
        <color theme="0" tint="-0.24994659260841701"/>
      </top>
      <bottom style="thick">
        <color rgb="FFC00000"/>
      </bottom>
      <diagonal/>
    </border>
    <border>
      <left style="mediumDashed">
        <color rgb="FFC00000"/>
      </left>
      <right style="thin">
        <color theme="0" tint="-0.24994659260841701"/>
      </right>
      <top style="mediumDashed">
        <color rgb="FFC0000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Dashed">
        <color rgb="FFC00000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Dashed">
        <color rgb="FFC00000"/>
      </right>
      <top style="mediumDashed">
        <color rgb="FFC00000"/>
      </top>
      <bottom style="thin">
        <color theme="0" tint="-0.24994659260841701"/>
      </bottom>
      <diagonal/>
    </border>
    <border>
      <left style="mediumDashed">
        <color rgb="FFC00000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Dashed">
        <color rgb="FFC00000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Dashed">
        <color rgb="FFC00000"/>
      </left>
      <right style="thin">
        <color theme="0" tint="-0.24994659260841701"/>
      </right>
      <top style="thin">
        <color theme="0" tint="-0.24994659260841701"/>
      </top>
      <bottom style="mediumDashed">
        <color rgb="FFC0000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Dashed">
        <color rgb="FFC00000"/>
      </bottom>
      <diagonal/>
    </border>
    <border>
      <left style="thin">
        <color theme="0" tint="-0.24994659260841701"/>
      </left>
      <right style="mediumDashed">
        <color rgb="FFC00000"/>
      </right>
      <top style="thin">
        <color theme="0" tint="-0.24994659260841701"/>
      </top>
      <bottom style="mediumDashed">
        <color rgb="FFC00000"/>
      </bottom>
      <diagonal/>
    </border>
    <border>
      <left style="thick">
        <color rgb="FFC00000"/>
      </left>
      <right style="thin">
        <color theme="0" tint="-0.24994659260841701"/>
      </right>
      <top style="mediumDashed">
        <color rgb="FFC0000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rgb="FFC00000"/>
      </right>
      <top style="mediumDashed">
        <color rgb="FFC00000"/>
      </top>
      <bottom style="thin">
        <color theme="0" tint="-0.24994659260841701"/>
      </bottom>
      <diagonal/>
    </border>
    <border>
      <left style="thick">
        <color rgb="FFC00000"/>
      </left>
      <right style="thin">
        <color theme="0" tint="-0.24994659260841701"/>
      </right>
      <top style="thin">
        <color theme="0" tint="-0.24994659260841701"/>
      </top>
      <bottom style="mediumDashed">
        <color rgb="FFC00000"/>
      </bottom>
      <diagonal/>
    </border>
    <border>
      <left style="thin">
        <color theme="0" tint="-0.24994659260841701"/>
      </left>
      <right style="thick">
        <color rgb="FFC00000"/>
      </right>
      <top style="thin">
        <color theme="0" tint="-0.24994659260841701"/>
      </top>
      <bottom style="mediumDashed">
        <color rgb="FFC00000"/>
      </bottom>
      <diagonal/>
    </border>
    <border>
      <left style="mediumDashed">
        <color rgb="FFC00000"/>
      </left>
      <right style="thin">
        <color theme="0" tint="-0.24994659260841701"/>
      </right>
      <top style="thick">
        <color rgb="FFC00000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Dashed">
        <color rgb="FFC00000"/>
      </right>
      <top style="thick">
        <color rgb="FFC00000"/>
      </top>
      <bottom style="thin">
        <color theme="0" tint="-0.24994659260841701"/>
      </bottom>
      <diagonal/>
    </border>
    <border>
      <left style="mediumDashed">
        <color rgb="FFC00000"/>
      </left>
      <right style="thin">
        <color theme="0" tint="-0.24994659260841701"/>
      </right>
      <top style="thin">
        <color theme="0" tint="-0.24994659260841701"/>
      </top>
      <bottom style="thick">
        <color rgb="FFC00000"/>
      </bottom>
      <diagonal/>
    </border>
    <border>
      <left style="thin">
        <color theme="0" tint="-0.24994659260841701"/>
      </left>
      <right style="mediumDashed">
        <color rgb="FFC00000"/>
      </right>
      <top style="thin">
        <color theme="0" tint="-0.24994659260841701"/>
      </top>
      <bottom style="thick">
        <color rgb="FFC0000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C00000"/>
      </left>
      <right style="thin">
        <color theme="0" tint="-0.24994659260841701"/>
      </right>
      <top style="thin">
        <color rgb="FFC0000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rgb="FFC0000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rgb="FFC00000"/>
      </right>
      <top style="thin">
        <color rgb="FFC00000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C00000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rgb="FFC0000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C00000"/>
      </left>
      <right style="thin">
        <color theme="0" tint="-0.24994659260841701"/>
      </right>
      <top style="thin">
        <color theme="0" tint="-0.24994659260841701"/>
      </top>
      <bottom style="thin">
        <color rgb="FFC0000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rgb="FFC00000"/>
      </bottom>
      <diagonal/>
    </border>
    <border>
      <left style="thin">
        <color theme="0" tint="-0.24994659260841701"/>
      </left>
      <right style="thin">
        <color rgb="FFC00000"/>
      </right>
      <top style="thin">
        <color theme="0" tint="-0.24994659260841701"/>
      </top>
      <bottom style="thin">
        <color rgb="FFC0000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 style="dashed">
        <color theme="0" tint="-0.24994659260841701"/>
      </right>
      <top/>
      <bottom style="dashed">
        <color theme="0" tint="-0.24994659260841701"/>
      </bottom>
      <diagonal/>
    </border>
    <border>
      <left/>
      <right style="dashed">
        <color theme="0" tint="-0.24994659260841701"/>
      </right>
      <top/>
      <bottom/>
      <diagonal/>
    </border>
    <border>
      <left/>
      <right/>
      <top/>
      <bottom style="dashed">
        <color theme="0" tint="-0.24994659260841701"/>
      </bottom>
      <diagonal/>
    </border>
    <border>
      <left style="dashed">
        <color theme="0" tint="-0.24994659260841701"/>
      </left>
      <right/>
      <top/>
      <bottom style="dashed">
        <color theme="0" tint="-0.24994659260841701"/>
      </bottom>
      <diagonal/>
    </border>
    <border>
      <left style="dashed">
        <color theme="0" tint="-0.24994659260841701"/>
      </left>
      <right/>
      <top/>
      <bottom/>
      <diagonal/>
    </border>
    <border>
      <left/>
      <right style="dashed">
        <color theme="0" tint="-0.24994659260841701"/>
      </right>
      <top style="dashed">
        <color theme="0" tint="-0.24994659260841701"/>
      </top>
      <bottom/>
      <diagonal/>
    </border>
    <border>
      <left/>
      <right/>
      <top style="dashed">
        <color theme="0" tint="-0.24994659260841701"/>
      </top>
      <bottom/>
      <diagonal/>
    </border>
    <border>
      <left style="dashed">
        <color theme="0" tint="-0.24994659260841701"/>
      </left>
      <right/>
      <top style="dashed">
        <color theme="0" tint="-0.24994659260841701"/>
      </top>
      <bottom/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2" fillId="2" borderId="0" applyNumberFormat="0" applyBorder="0" applyAlignment="0" applyProtection="0"/>
    <xf numFmtId="0" fontId="11" fillId="11" borderId="0">
      <alignment horizontal="left" vertical="center" indent="1"/>
    </xf>
  </cellStyleXfs>
  <cellXfs count="98">
    <xf numFmtId="0" fontId="0" fillId="0" borderId="0" xfId="0"/>
    <xf numFmtId="0" fontId="4" fillId="3" borderId="0" xfId="2" applyFont="1" applyFill="1" applyBorder="1" applyAlignment="1">
      <alignment horizontal="left" vertical="center"/>
    </xf>
    <xf numFmtId="0" fontId="4" fillId="3" borderId="0" xfId="2" applyFont="1" applyFill="1" applyBorder="1" applyAlignment="1">
      <alignment horizontal="center" vertical="center"/>
    </xf>
    <xf numFmtId="0" fontId="0" fillId="4" borderId="1" xfId="1" quotePrefix="1" applyNumberFormat="1" applyFont="1" applyFill="1" applyBorder="1" applyAlignment="1">
      <alignment horizontal="center" vertical="center"/>
    </xf>
    <xf numFmtId="0" fontId="0" fillId="5" borderId="2" xfId="1" quotePrefix="1" applyNumberFormat="1" applyFont="1" applyFill="1" applyBorder="1" applyAlignment="1">
      <alignment horizontal="center" vertical="center"/>
    </xf>
    <xf numFmtId="0" fontId="0" fillId="0" borderId="2" xfId="1" quotePrefix="1" applyNumberFormat="1" applyFont="1" applyFill="1" applyBorder="1" applyAlignment="1">
      <alignment horizontal="center" vertical="center"/>
    </xf>
    <xf numFmtId="0" fontId="0" fillId="0" borderId="3" xfId="1" quotePrefix="1" applyNumberFormat="1" applyFont="1" applyFill="1" applyBorder="1" applyAlignment="1">
      <alignment horizontal="center" vertical="center"/>
    </xf>
    <xf numFmtId="0" fontId="0" fillId="5" borderId="4" xfId="1" quotePrefix="1" applyNumberFormat="1" applyFont="1" applyFill="1" applyBorder="1" applyAlignment="1">
      <alignment horizontal="center" vertical="center"/>
    </xf>
    <xf numFmtId="0" fontId="0" fillId="5" borderId="5" xfId="1" quotePrefix="1" applyNumberFormat="1" applyFont="1" applyFill="1" applyBorder="1" applyAlignment="1">
      <alignment horizontal="center" vertical="center"/>
    </xf>
    <xf numFmtId="0" fontId="0" fillId="0" borderId="5" xfId="1" quotePrefix="1" applyNumberFormat="1" applyFont="1" applyFill="1" applyBorder="1" applyAlignment="1">
      <alignment horizontal="center" vertical="center"/>
    </xf>
    <xf numFmtId="0" fontId="0" fillId="0" borderId="6" xfId="1" quotePrefix="1" applyNumberFormat="1" applyFont="1" applyFill="1" applyBorder="1" applyAlignment="1">
      <alignment horizontal="center" vertical="center"/>
    </xf>
    <xf numFmtId="0" fontId="0" fillId="0" borderId="4" xfId="1" quotePrefix="1" applyNumberFormat="1" applyFont="1" applyFill="1" applyBorder="1" applyAlignment="1">
      <alignment horizontal="center" vertical="center"/>
    </xf>
    <xf numFmtId="0" fontId="0" fillId="0" borderId="7" xfId="1" quotePrefix="1" applyNumberFormat="1" applyFont="1" applyFill="1" applyBorder="1" applyAlignment="1">
      <alignment horizontal="center" vertical="center"/>
    </xf>
    <xf numFmtId="0" fontId="0" fillId="0" borderId="8" xfId="1" quotePrefix="1" applyNumberFormat="1" applyFont="1" applyFill="1" applyBorder="1" applyAlignment="1">
      <alignment horizontal="center" vertical="center"/>
    </xf>
    <xf numFmtId="0" fontId="0" fillId="0" borderId="9" xfId="1" quotePrefix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6" borderId="0" xfId="0" applyNumberFormat="1" applyFill="1"/>
    <xf numFmtId="0" fontId="5" fillId="0" borderId="0" xfId="0" applyFont="1" applyAlignment="1">
      <alignment vertical="center"/>
    </xf>
    <xf numFmtId="0" fontId="6" fillId="7" borderId="0" xfId="2" applyFont="1" applyFill="1" applyBorder="1" applyAlignment="1">
      <alignment horizontal="left" vertical="center"/>
    </xf>
    <xf numFmtId="0" fontId="7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8" fillId="8" borderId="0" xfId="2" applyFont="1" applyFill="1" applyBorder="1" applyAlignment="1">
      <alignment horizontal="left" vertical="center"/>
    </xf>
    <xf numFmtId="0" fontId="0" fillId="4" borderId="10" xfId="1" quotePrefix="1" applyNumberFormat="1" applyFont="1" applyFill="1" applyBorder="1" applyAlignment="1">
      <alignment horizontal="center" vertical="center"/>
    </xf>
    <xf numFmtId="0" fontId="0" fillId="5" borderId="11" xfId="1" quotePrefix="1" applyNumberFormat="1" applyFont="1" applyFill="1" applyBorder="1" applyAlignment="1">
      <alignment horizontal="center" vertical="center"/>
    </xf>
    <xf numFmtId="0" fontId="0" fillId="0" borderId="11" xfId="1" quotePrefix="1" applyNumberFormat="1" applyFont="1" applyFill="1" applyBorder="1" applyAlignment="1">
      <alignment horizontal="center" vertical="center"/>
    </xf>
    <xf numFmtId="0" fontId="0" fillId="5" borderId="12" xfId="1" quotePrefix="1" applyNumberFormat="1" applyFont="1" applyFill="1" applyBorder="1" applyAlignment="1">
      <alignment horizontal="center" vertical="center"/>
    </xf>
    <xf numFmtId="0" fontId="0" fillId="5" borderId="13" xfId="1" quotePrefix="1" applyNumberFormat="1" applyFont="1" applyFill="1" applyBorder="1" applyAlignment="1">
      <alignment horizontal="center" vertical="center"/>
    </xf>
    <xf numFmtId="0" fontId="0" fillId="5" borderId="14" xfId="1" quotePrefix="1" applyNumberFormat="1" applyFont="1" applyFill="1" applyBorder="1" applyAlignment="1">
      <alignment horizontal="center" vertical="center"/>
    </xf>
    <xf numFmtId="0" fontId="0" fillId="0" borderId="13" xfId="1" quotePrefix="1" applyNumberFormat="1" applyFont="1" applyFill="1" applyBorder="1" applyAlignment="1">
      <alignment horizontal="center" vertical="center"/>
    </xf>
    <xf numFmtId="0" fontId="0" fillId="0" borderId="14" xfId="1" quotePrefix="1" applyNumberFormat="1" applyFont="1" applyFill="1" applyBorder="1" applyAlignment="1">
      <alignment horizontal="center" vertical="center"/>
    </xf>
    <xf numFmtId="0" fontId="0" fillId="5" borderId="15" xfId="1" quotePrefix="1" applyNumberFormat="1" applyFont="1" applyFill="1" applyBorder="1" applyAlignment="1">
      <alignment horizontal="center" vertical="center"/>
    </xf>
    <xf numFmtId="0" fontId="0" fillId="5" borderId="16" xfId="1" quotePrefix="1" applyNumberFormat="1" applyFont="1" applyFill="1" applyBorder="1" applyAlignment="1">
      <alignment horizontal="center" vertical="center"/>
    </xf>
    <xf numFmtId="0" fontId="0" fillId="0" borderId="16" xfId="1" quotePrefix="1" applyNumberFormat="1" applyFont="1" applyFill="1" applyBorder="1" applyAlignment="1">
      <alignment horizontal="center" vertical="center"/>
    </xf>
    <xf numFmtId="0" fontId="0" fillId="5" borderId="17" xfId="1" quotePrefix="1" applyNumberFormat="1" applyFont="1" applyFill="1" applyBorder="1" applyAlignment="1">
      <alignment horizontal="center" vertical="center"/>
    </xf>
    <xf numFmtId="0" fontId="0" fillId="4" borderId="18" xfId="1" quotePrefix="1" applyNumberFormat="1" applyFont="1" applyFill="1" applyBorder="1" applyAlignment="1">
      <alignment horizontal="center" vertical="center"/>
    </xf>
    <xf numFmtId="0" fontId="0" fillId="0" borderId="19" xfId="1" quotePrefix="1" applyNumberFormat="1" applyFont="1" applyFill="1" applyBorder="1" applyAlignment="1">
      <alignment horizontal="center" vertical="center"/>
    </xf>
    <xf numFmtId="0" fontId="0" fillId="5" borderId="20" xfId="1" quotePrefix="1" applyNumberFormat="1" applyFont="1" applyFill="1" applyBorder="1" applyAlignment="1">
      <alignment horizontal="center" vertical="center"/>
    </xf>
    <xf numFmtId="0" fontId="0" fillId="0" borderId="21" xfId="1" quotePrefix="1" applyNumberFormat="1" applyFont="1" applyFill="1" applyBorder="1" applyAlignment="1">
      <alignment horizontal="center" vertical="center"/>
    </xf>
    <xf numFmtId="0" fontId="0" fillId="4" borderId="22" xfId="1" quotePrefix="1" applyNumberFormat="1" applyFont="1" applyFill="1" applyBorder="1" applyAlignment="1">
      <alignment horizontal="center" vertical="center"/>
    </xf>
    <xf numFmtId="0" fontId="0" fillId="5" borderId="23" xfId="1" quotePrefix="1" applyNumberFormat="1" applyFont="1" applyFill="1" applyBorder="1" applyAlignment="1">
      <alignment horizontal="center" vertical="center"/>
    </xf>
    <xf numFmtId="0" fontId="0" fillId="0" borderId="24" xfId="1" quotePrefix="1" applyNumberFormat="1" applyFont="1" applyFill="1" applyBorder="1" applyAlignment="1">
      <alignment horizontal="center" vertical="center"/>
    </xf>
    <xf numFmtId="0" fontId="0" fillId="0" borderId="25" xfId="1" quotePrefix="1" applyNumberFormat="1" applyFont="1" applyFill="1" applyBorder="1" applyAlignment="1">
      <alignment horizontal="center" vertical="center"/>
    </xf>
    <xf numFmtId="0" fontId="0" fillId="5" borderId="26" xfId="1" quotePrefix="1" applyNumberFormat="1" applyFont="1" applyFill="1" applyBorder="1" applyAlignment="1">
      <alignment horizontal="center" vertical="center"/>
    </xf>
    <xf numFmtId="0" fontId="0" fillId="0" borderId="26" xfId="1" quotePrefix="1" applyNumberFormat="1" applyFont="1" applyFill="1" applyBorder="1" applyAlignment="1">
      <alignment horizontal="center" vertical="center"/>
    </xf>
    <xf numFmtId="0" fontId="0" fillId="5" borderId="27" xfId="1" quotePrefix="1" applyNumberFormat="1" applyFont="1" applyFill="1" applyBorder="1" applyAlignment="1">
      <alignment horizontal="center" vertical="center"/>
    </xf>
    <xf numFmtId="0" fontId="0" fillId="4" borderId="28" xfId="1" quotePrefix="1" applyNumberFormat="1" applyFont="1" applyFill="1" applyBorder="1" applyAlignment="1">
      <alignment horizontal="center" vertical="center"/>
    </xf>
    <xf numFmtId="0" fontId="0" fillId="5" borderId="29" xfId="1" quotePrefix="1" applyNumberFormat="1" applyFont="1" applyFill="1" applyBorder="1" applyAlignment="1">
      <alignment horizontal="center" vertical="center"/>
    </xf>
    <xf numFmtId="0" fontId="0" fillId="0" borderId="30" xfId="1" quotePrefix="1" applyNumberFormat="1" applyFont="1" applyFill="1" applyBorder="1" applyAlignment="1">
      <alignment horizontal="center" vertical="center"/>
    </xf>
    <xf numFmtId="0" fontId="0" fillId="0" borderId="31" xfId="1" quotePrefix="1" applyNumberFormat="1" applyFont="1" applyFill="1" applyBorder="1" applyAlignment="1">
      <alignment horizontal="center" vertical="center"/>
    </xf>
    <xf numFmtId="0" fontId="0" fillId="5" borderId="32" xfId="1" quotePrefix="1" applyNumberFormat="1" applyFont="1" applyFill="1" applyBorder="1" applyAlignment="1">
      <alignment horizontal="center" vertical="center"/>
    </xf>
    <xf numFmtId="0" fontId="0" fillId="0" borderId="33" xfId="1" quotePrefix="1" applyNumberFormat="1" applyFont="1" applyFill="1" applyBorder="1" applyAlignment="1">
      <alignment horizontal="center" vertical="center"/>
    </xf>
    <xf numFmtId="0" fontId="0" fillId="0" borderId="27" xfId="1" quotePrefix="1" applyNumberFormat="1" applyFont="1" applyFill="1" applyBorder="1" applyAlignment="1">
      <alignment horizontal="center" vertical="center"/>
    </xf>
    <xf numFmtId="0" fontId="0" fillId="0" borderId="34" xfId="1" quotePrefix="1" applyNumberFormat="1" applyFont="1" applyFill="1" applyBorder="1" applyAlignment="1">
      <alignment horizontal="center" vertical="center"/>
    </xf>
    <xf numFmtId="0" fontId="0" fillId="0" borderId="35" xfId="1" quotePrefix="1" applyNumberFormat="1" applyFont="1" applyFill="1" applyBorder="1" applyAlignment="1">
      <alignment horizontal="center" vertical="center"/>
    </xf>
    <xf numFmtId="0" fontId="0" fillId="0" borderId="36" xfId="1" quotePrefix="1" applyNumberFormat="1" applyFont="1" applyFill="1" applyBorder="1" applyAlignment="1">
      <alignment horizontal="center" vertical="center"/>
    </xf>
    <xf numFmtId="0" fontId="0" fillId="0" borderId="37" xfId="1" quotePrefix="1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3" borderId="5" xfId="1" quotePrefix="1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9" borderId="5" xfId="1" quotePrefix="1" applyNumberFormat="1" applyFont="1" applyFill="1" applyBorder="1" applyAlignment="1">
      <alignment horizontal="center" vertical="center"/>
    </xf>
    <xf numFmtId="0" fontId="0" fillId="0" borderId="0" xfId="0" quotePrefix="1"/>
    <xf numFmtId="0" fontId="3" fillId="0" borderId="0" xfId="0" applyFont="1"/>
    <xf numFmtId="0" fontId="0" fillId="10" borderId="0" xfId="0" applyFill="1"/>
    <xf numFmtId="0" fontId="9" fillId="0" borderId="0" xfId="0" applyFont="1"/>
    <xf numFmtId="0" fontId="10" fillId="0" borderId="5" xfId="0" applyFont="1" applyBorder="1" applyAlignment="1">
      <alignment horizontal="center" vertical="center"/>
    </xf>
    <xf numFmtId="0" fontId="11" fillId="11" borderId="0" xfId="3" applyAlignment="1">
      <alignment horizontal="left" vertical="center"/>
    </xf>
    <xf numFmtId="0" fontId="12" fillId="0" borderId="0" xfId="0" applyFont="1"/>
    <xf numFmtId="0" fontId="13" fillId="3" borderId="5" xfId="0" applyFont="1" applyFill="1" applyBorder="1" applyAlignment="1">
      <alignment horizontal="center" vertical="center"/>
    </xf>
    <xf numFmtId="0" fontId="0" fillId="3" borderId="38" xfId="1" quotePrefix="1" applyNumberFormat="1" applyFont="1" applyFill="1" applyBorder="1" applyAlignment="1">
      <alignment horizontal="center" vertical="center"/>
    </xf>
    <xf numFmtId="0" fontId="0" fillId="3" borderId="39" xfId="1" quotePrefix="1" applyNumberFormat="1" applyFont="1" applyFill="1" applyBorder="1" applyAlignment="1">
      <alignment horizontal="center" vertical="center"/>
    </xf>
    <xf numFmtId="0" fontId="0" fillId="3" borderId="40" xfId="1" quotePrefix="1" applyNumberFormat="1" applyFont="1" applyFill="1" applyBorder="1" applyAlignment="1">
      <alignment horizontal="center" vertical="center"/>
    </xf>
    <xf numFmtId="0" fontId="0" fillId="3" borderId="41" xfId="1" quotePrefix="1" applyNumberFormat="1" applyFont="1" applyFill="1" applyBorder="1" applyAlignment="1">
      <alignment horizontal="center" vertical="center"/>
    </xf>
    <xf numFmtId="0" fontId="0" fillId="3" borderId="42" xfId="1" quotePrefix="1" applyNumberFormat="1" applyFont="1" applyFill="1" applyBorder="1" applyAlignment="1">
      <alignment horizontal="center" vertical="center"/>
    </xf>
    <xf numFmtId="0" fontId="0" fillId="3" borderId="43" xfId="1" quotePrefix="1" applyNumberFormat="1" applyFont="1" applyFill="1" applyBorder="1" applyAlignment="1">
      <alignment horizontal="center" vertical="center"/>
    </xf>
    <xf numFmtId="0" fontId="0" fillId="3" borderId="44" xfId="1" quotePrefix="1" applyNumberFormat="1" applyFont="1" applyFill="1" applyBorder="1" applyAlignment="1">
      <alignment horizontal="center" vertical="center"/>
    </xf>
    <xf numFmtId="0" fontId="0" fillId="3" borderId="45" xfId="1" quotePrefix="1" applyNumberFormat="1" applyFont="1" applyFill="1" applyBorder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4" fillId="3" borderId="47" xfId="0" applyFont="1" applyFill="1" applyBorder="1" applyAlignment="1">
      <alignment horizontal="center" vertical="center"/>
    </xf>
    <xf numFmtId="0" fontId="14" fillId="3" borderId="50" xfId="0" applyFont="1" applyFill="1" applyBorder="1" applyAlignment="1">
      <alignment horizontal="center" vertical="center"/>
    </xf>
    <xf numFmtId="0" fontId="14" fillId="3" borderId="48" xfId="0" applyFont="1" applyFill="1" applyBorder="1" applyAlignment="1">
      <alignment horizontal="center" vertical="center"/>
    </xf>
    <xf numFmtId="0" fontId="14" fillId="3" borderId="46" xfId="0" applyFont="1" applyFill="1" applyBorder="1" applyAlignment="1">
      <alignment horizontal="center" vertical="center"/>
    </xf>
    <xf numFmtId="0" fontId="14" fillId="3" borderId="49" xfId="0" applyFont="1" applyFill="1" applyBorder="1" applyAlignment="1">
      <alignment horizontal="center" vertical="center"/>
    </xf>
    <xf numFmtId="0" fontId="14" fillId="3" borderId="53" xfId="0" applyFont="1" applyFill="1" applyBorder="1" applyAlignment="1">
      <alignment horizontal="center" vertical="center"/>
    </xf>
    <xf numFmtId="0" fontId="14" fillId="3" borderId="52" xfId="0" applyFont="1" applyFill="1" applyBorder="1" applyAlignment="1">
      <alignment horizontal="center" vertical="center"/>
    </xf>
    <xf numFmtId="0" fontId="14" fillId="3" borderId="51" xfId="0" applyFont="1" applyFill="1" applyBorder="1" applyAlignment="1">
      <alignment horizontal="center" vertical="center"/>
    </xf>
    <xf numFmtId="0" fontId="11" fillId="11" borderId="0" xfId="3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2" fillId="0" borderId="0" xfId="0" applyFont="1" applyBorder="1"/>
    <xf numFmtId="0" fontId="0" fillId="0" borderId="0" xfId="0" applyBorder="1"/>
    <xf numFmtId="0" fontId="0" fillId="0" borderId="0" xfId="0" quotePrefix="1" applyBorder="1"/>
    <xf numFmtId="0" fontId="15" fillId="0" borderId="0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0" fillId="3" borderId="0" xfId="0" applyFill="1" applyBorder="1" applyAlignment="1">
      <alignment horizontal="center" vertical="center"/>
    </xf>
  </cellXfs>
  <cellStyles count="4">
    <cellStyle name="60% - Accent1" xfId="2" builtinId="32"/>
    <cellStyle name="Currency" xfId="1" builtinId="4"/>
    <cellStyle name="Normal" xfId="0" builtinId="0" customBuiltin="1"/>
    <cellStyle name="v42_Title" xfId="3" xr:uid="{69468A77-93AF-4DC5-8870-6B94BB852489}"/>
  </cellStyles>
  <dxfs count="14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7" tint="0.79998168889431442"/>
        </patternFill>
      </fill>
    </dxf>
    <dxf>
      <font>
        <color theme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1"/>
      </font>
    </dxf>
    <dxf>
      <font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5" Type="http://schemas.openxmlformats.org/officeDocument/2006/relationships/customXml" Target="../customXml/item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Relationship Id="rId14" Type="http://schemas.openxmlformats.org/officeDocument/2006/relationships/calcChain" Target="calcChain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heme/theme1.xml><?xml version="1.0" encoding="utf-8"?>
<a:theme xmlns:a="http://schemas.openxmlformats.org/drawingml/2006/main" name="Office Theme">
  <a:themeElements>
    <a:clrScheme name="V42 Student Planner">
      <a:dk1>
        <a:sysClr val="windowText" lastClr="000000"/>
      </a:dk1>
      <a:lt1>
        <a:sysClr val="window" lastClr="FFFFFF"/>
      </a:lt1>
      <a:dk2>
        <a:srgbClr val="2A5181"/>
      </a:dk2>
      <a:lt2>
        <a:srgbClr val="EEE9E2"/>
      </a:lt2>
      <a:accent1>
        <a:srgbClr val="4A81C4"/>
      </a:accent1>
      <a:accent2>
        <a:srgbClr val="704AC4"/>
      </a:accent2>
      <a:accent3>
        <a:srgbClr val="9BC44A"/>
      </a:accent3>
      <a:accent4>
        <a:srgbClr val="C44D4A"/>
      </a:accent4>
      <a:accent5>
        <a:srgbClr val="4AAAC4"/>
      </a:accent5>
      <a:accent6>
        <a:srgbClr val="C4814A"/>
      </a:accent6>
      <a:hlink>
        <a:srgbClr val="5286C6"/>
      </a:hlink>
      <a:folHlink>
        <a:srgbClr val="7F7F7F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02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9E9218B4-0E8E-4A6F-A3B7-3F1E80E65DBE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26E77FE9-7D61-4F6A-9952-FFDE4C36DF5E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FB944-D11F-4842-99D7-964F5B6DA26B}">
  <dimension ref="A1:Y41"/>
  <sheetViews>
    <sheetView showGridLines="0" tabSelected="1" workbookViewId="0">
      <selection activeCell="A4" sqref="A4"/>
    </sheetView>
  </sheetViews>
  <sheetFormatPr defaultRowHeight="18.75" x14ac:dyDescent="0.3"/>
  <cols>
    <col min="1" max="1" width="4.19921875" style="17" customWidth="1"/>
    <col min="2" max="2" width="4.3984375" style="17" customWidth="1"/>
    <col min="3" max="3" width="4.296875" style="17" customWidth="1"/>
    <col min="4" max="8" width="4.796875" style="17" customWidth="1"/>
    <col min="9" max="10" width="4.296875" style="17" customWidth="1"/>
    <col min="11" max="11" width="3.69921875" style="17" customWidth="1"/>
    <col min="12" max="12" width="9.3984375" style="17" customWidth="1"/>
    <col min="13" max="14" width="8.796875" style="17"/>
    <col min="15" max="26" width="4.69921875" style="17" customWidth="1"/>
    <col min="27" max="27" width="5.09765625" style="17" customWidth="1"/>
    <col min="28" max="16384" width="8.796875" style="17"/>
  </cols>
  <sheetData>
    <row r="1" spans="1:25" ht="24" x14ac:dyDescent="0.3">
      <c r="A1" s="70" t="s">
        <v>29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90" t="e" vm="1">
        <v>#VALUE!</v>
      </c>
      <c r="M1" s="90"/>
    </row>
    <row r="2" spans="1:25" x14ac:dyDescent="0.3">
      <c r="A2" s="71" t="s">
        <v>40</v>
      </c>
      <c r="M2" s="91" t="s">
        <v>45</v>
      </c>
    </row>
    <row r="3" spans="1:25" x14ac:dyDescent="0.3">
      <c r="A3" s="96" t="s">
        <v>47</v>
      </c>
    </row>
    <row r="4" spans="1:25" x14ac:dyDescent="0.3">
      <c r="A4" s="71"/>
    </row>
    <row r="5" spans="1:25" x14ac:dyDescent="0.3">
      <c r="D5" s="17" t="s">
        <v>18</v>
      </c>
      <c r="E5" s="61" t="b">
        <v>0</v>
      </c>
      <c r="G5" s="2" t="s">
        <v>3</v>
      </c>
      <c r="H5" s="97">
        <f>IF(E5,IF(H5&gt;=ROWS(_xlfn.ANCHORARRAY(D11))*COLUMNS(_xlfn.ANCHORARRAY(D11)),1,H5+1),H6)</f>
        <v>1</v>
      </c>
    </row>
    <row r="6" spans="1:25" x14ac:dyDescent="0.3">
      <c r="G6" s="2" t="s">
        <v>19</v>
      </c>
      <c r="H6" s="19">
        <v>1</v>
      </c>
    </row>
    <row r="7" spans="1:25" x14ac:dyDescent="0.3">
      <c r="B7" s="18"/>
      <c r="C7" s="18"/>
      <c r="D7" s="18"/>
      <c r="E7" s="18"/>
      <c r="F7" s="18"/>
      <c r="G7" s="18"/>
      <c r="H7" s="18"/>
      <c r="I7" s="18"/>
      <c r="J7" s="18"/>
      <c r="L7" s="1" t="s">
        <v>2</v>
      </c>
      <c r="M7" s="19">
        <v>1</v>
      </c>
      <c r="N7" s="17" t="s">
        <v>24</v>
      </c>
    </row>
    <row r="8" spans="1:25" x14ac:dyDescent="0.3">
      <c r="D8" s="21" t="str">
        <f>"Edge Mode: "&amp;M7&amp;" - "&amp;CHOOSE(M7,"Truncated","Circular","Vertically Circular","Horizontally Circular","Padded/Shape-Preserving","Padded/V-Circular","Padded/H-Circular")</f>
        <v>Edge Mode: 1 - Truncated</v>
      </c>
    </row>
    <row r="9" spans="1:25" x14ac:dyDescent="0.3">
      <c r="B9" s="81" cm="1">
        <f t="array" ref="B9:C10">IF($M$7=2,G14:H15,0*G14:H15)</f>
        <v>0</v>
      </c>
      <c r="C9" s="82">
        <v>0</v>
      </c>
      <c r="D9" s="81" cm="1">
        <f t="array" ref="D9:H10">IF(OR($M$7=2,$M$7=3,$M$7=6),D14:H15,0*D14:H15)</f>
        <v>0</v>
      </c>
      <c r="E9" s="81">
        <v>0</v>
      </c>
      <c r="F9" s="81">
        <v>0</v>
      </c>
      <c r="G9" s="81">
        <v>0</v>
      </c>
      <c r="H9" s="81">
        <v>0</v>
      </c>
      <c r="I9" s="83" cm="1">
        <f t="array" ref="I9:J10">IF($M$7=2,D14:E15,0*D14:E15)</f>
        <v>0</v>
      </c>
      <c r="J9" s="81">
        <v>0</v>
      </c>
      <c r="O9" s="18" t="str" cm="1">
        <f t="array" ref="O9:W17">ADDRESS(ROW(B9:J17),COLUMN(B9:J17),4)</f>
        <v>B9</v>
      </c>
      <c r="P9" s="18" t="str">
        <v>C9</v>
      </c>
      <c r="Q9" s="18" t="str">
        <v>D9</v>
      </c>
      <c r="R9" s="18" t="str">
        <v>E9</v>
      </c>
      <c r="S9" s="18" t="str">
        <v>F9</v>
      </c>
      <c r="T9" s="18" t="str">
        <v>G9</v>
      </c>
      <c r="U9" s="18" t="str">
        <v>H9</v>
      </c>
      <c r="V9" s="18" t="str">
        <v>I9</v>
      </c>
      <c r="W9" s="18" t="str">
        <v>J9</v>
      </c>
    </row>
    <row r="10" spans="1:25" x14ac:dyDescent="0.3">
      <c r="B10" s="84">
        <v>0</v>
      </c>
      <c r="C10" s="85">
        <v>0</v>
      </c>
      <c r="D10" s="81">
        <v>0</v>
      </c>
      <c r="E10" s="81">
        <v>0</v>
      </c>
      <c r="F10" s="81">
        <v>0</v>
      </c>
      <c r="G10" s="81">
        <v>0</v>
      </c>
      <c r="H10" s="81">
        <v>0</v>
      </c>
      <c r="I10" s="86">
        <v>0</v>
      </c>
      <c r="J10" s="84">
        <v>0</v>
      </c>
      <c r="L10" s="1" t="s">
        <v>6</v>
      </c>
      <c r="M10" s="19">
        <v>-1</v>
      </c>
      <c r="O10" s="18" t="str">
        <v>B10</v>
      </c>
      <c r="P10" s="18" t="str">
        <v>C10</v>
      </c>
      <c r="Q10" s="18" t="str">
        <v>D10</v>
      </c>
      <c r="R10" s="18" t="str">
        <v>E10</v>
      </c>
      <c r="S10" s="18" t="str">
        <v>F10</v>
      </c>
      <c r="T10" s="18" t="str">
        <v>G10</v>
      </c>
      <c r="U10" s="18" t="str">
        <v>H10</v>
      </c>
      <c r="V10" s="18" t="str">
        <v>I10</v>
      </c>
      <c r="W10" s="18" t="str">
        <v>J10</v>
      </c>
      <c r="X10" s="18"/>
      <c r="Y10" s="18"/>
    </row>
    <row r="11" spans="1:25" x14ac:dyDescent="0.3">
      <c r="B11" s="81" cm="1">
        <f t="array" ref="B11:C15">IF(OR($M$7=2,$M$7=4,$M$7=7),G11:H15,0*G11:H15)</f>
        <v>0</v>
      </c>
      <c r="C11" s="81">
        <v>0</v>
      </c>
      <c r="D11" s="73" cm="1">
        <f t="array" ref="D11:H15">_xlfn.SEQUENCE(5)*_xlfn.SEQUENCE(,5)</f>
        <v>1</v>
      </c>
      <c r="E11" s="74">
        <v>2</v>
      </c>
      <c r="F11" s="74">
        <v>3</v>
      </c>
      <c r="G11" s="74">
        <v>4</v>
      </c>
      <c r="H11" s="75">
        <v>5</v>
      </c>
      <c r="I11" s="81" cm="1">
        <f t="array" ref="I11:J15">IF(OR($M$7=2,$M$7=4,$M$7=7),D11:E15,0*D11:E15)</f>
        <v>0</v>
      </c>
      <c r="J11" s="81">
        <v>0</v>
      </c>
      <c r="L11" s="1" t="s">
        <v>7</v>
      </c>
      <c r="M11" s="19">
        <v>-1</v>
      </c>
      <c r="O11" s="18" t="str">
        <v>B11</v>
      </c>
      <c r="P11" s="18" t="str">
        <v>C11</v>
      </c>
      <c r="Q11" s="60" t="str">
        <v>D11</v>
      </c>
      <c r="R11" s="60" t="str">
        <v>E11</v>
      </c>
      <c r="S11" s="60" t="str">
        <v>F11</v>
      </c>
      <c r="T11" s="60" t="str">
        <v>G11</v>
      </c>
      <c r="U11" s="60" t="str">
        <v>H11</v>
      </c>
      <c r="V11" s="18" t="str">
        <v>I11</v>
      </c>
      <c r="W11" s="18" t="str">
        <v>J11</v>
      </c>
      <c r="X11" s="18"/>
      <c r="Y11" s="18"/>
    </row>
    <row r="12" spans="1:25" x14ac:dyDescent="0.3">
      <c r="B12" s="81">
        <v>0</v>
      </c>
      <c r="C12" s="81">
        <v>0</v>
      </c>
      <c r="D12" s="76">
        <v>2</v>
      </c>
      <c r="E12" s="62">
        <v>4</v>
      </c>
      <c r="F12" s="62">
        <v>6</v>
      </c>
      <c r="G12" s="62">
        <v>8</v>
      </c>
      <c r="H12" s="77">
        <v>10</v>
      </c>
      <c r="I12" s="81">
        <v>0</v>
      </c>
      <c r="J12" s="81">
        <v>0</v>
      </c>
      <c r="L12" s="1" t="s">
        <v>4</v>
      </c>
      <c r="M12" s="19">
        <v>3</v>
      </c>
      <c r="O12" s="18" t="str">
        <v>B12</v>
      </c>
      <c r="P12" s="18" t="str">
        <v>C12</v>
      </c>
      <c r="Q12" s="60" t="str">
        <v>D12</v>
      </c>
      <c r="R12" s="60" t="str">
        <v>E12</v>
      </c>
      <c r="S12" s="60" t="str">
        <v>F12</v>
      </c>
      <c r="T12" s="60" t="str">
        <v>G12</v>
      </c>
      <c r="U12" s="60" t="str">
        <v>H12</v>
      </c>
      <c r="V12" s="18" t="str">
        <v>I12</v>
      </c>
      <c r="W12" s="18" t="str">
        <v>J12</v>
      </c>
      <c r="X12" s="18"/>
      <c r="Y12" s="18"/>
    </row>
    <row r="13" spans="1:25" x14ac:dyDescent="0.3">
      <c r="B13" s="81">
        <v>0</v>
      </c>
      <c r="C13" s="81">
        <v>0</v>
      </c>
      <c r="D13" s="76">
        <v>3</v>
      </c>
      <c r="E13" s="62">
        <v>6</v>
      </c>
      <c r="F13" s="62">
        <v>9</v>
      </c>
      <c r="G13" s="62">
        <v>12</v>
      </c>
      <c r="H13" s="77">
        <v>15</v>
      </c>
      <c r="I13" s="81">
        <v>0</v>
      </c>
      <c r="J13" s="81">
        <v>0</v>
      </c>
      <c r="L13" s="1" t="s">
        <v>5</v>
      </c>
      <c r="M13" s="19">
        <v>3</v>
      </c>
      <c r="O13" s="18" t="str">
        <v>B13</v>
      </c>
      <c r="P13" s="18" t="str">
        <v>C13</v>
      </c>
      <c r="Q13" s="60" t="str">
        <v>D13</v>
      </c>
      <c r="R13" s="60" t="str">
        <v>E13</v>
      </c>
      <c r="S13" s="60" t="str">
        <v>F13</v>
      </c>
      <c r="T13" s="60" t="str">
        <v>G13</v>
      </c>
      <c r="U13" s="60" t="str">
        <v>H13</v>
      </c>
      <c r="V13" s="18" t="str">
        <v>I13</v>
      </c>
      <c r="W13" s="18" t="str">
        <v>J13</v>
      </c>
      <c r="X13" s="18"/>
      <c r="Y13" s="18"/>
    </row>
    <row r="14" spans="1:25" x14ac:dyDescent="0.3">
      <c r="B14" s="81">
        <v>0</v>
      </c>
      <c r="C14" s="81">
        <v>0</v>
      </c>
      <c r="D14" s="76">
        <v>4</v>
      </c>
      <c r="E14" s="62">
        <v>8</v>
      </c>
      <c r="F14" s="62">
        <v>12</v>
      </c>
      <c r="G14" s="62">
        <v>16</v>
      </c>
      <c r="H14" s="77">
        <v>20</v>
      </c>
      <c r="I14" s="81">
        <v>0</v>
      </c>
      <c r="J14" s="81">
        <v>0</v>
      </c>
      <c r="L14" s="1" t="s">
        <v>23</v>
      </c>
      <c r="M14" s="19">
        <v>0</v>
      </c>
      <c r="O14" s="18" t="str">
        <v>B14</v>
      </c>
      <c r="P14" s="18" t="str">
        <v>C14</v>
      </c>
      <c r="Q14" s="60" t="str">
        <v>D14</v>
      </c>
      <c r="R14" s="60" t="str">
        <v>E14</v>
      </c>
      <c r="S14" s="60" t="str">
        <v>F14</v>
      </c>
      <c r="T14" s="60" t="str">
        <v>G14</v>
      </c>
      <c r="U14" s="60" t="str">
        <v>H14</v>
      </c>
      <c r="V14" s="18" t="str">
        <v>I14</v>
      </c>
      <c r="W14" s="18" t="str">
        <v>J14</v>
      </c>
      <c r="X14" s="18"/>
      <c r="Y14" s="18"/>
    </row>
    <row r="15" spans="1:25" x14ac:dyDescent="0.3">
      <c r="B15" s="81">
        <v>0</v>
      </c>
      <c r="C15" s="81">
        <v>0</v>
      </c>
      <c r="D15" s="78">
        <v>5</v>
      </c>
      <c r="E15" s="79">
        <v>10</v>
      </c>
      <c r="F15" s="79">
        <v>15</v>
      </c>
      <c r="G15" s="79">
        <v>20</v>
      </c>
      <c r="H15" s="80">
        <v>25</v>
      </c>
      <c r="I15" s="81">
        <v>0</v>
      </c>
      <c r="J15" s="81">
        <v>0</v>
      </c>
      <c r="O15" s="18" t="str">
        <v>B15</v>
      </c>
      <c r="P15" s="18" t="str">
        <v>C15</v>
      </c>
      <c r="Q15" s="60" t="str">
        <v>D15</v>
      </c>
      <c r="R15" s="60" t="str">
        <v>E15</v>
      </c>
      <c r="S15" s="60" t="str">
        <v>F15</v>
      </c>
      <c r="T15" s="60" t="str">
        <v>G15</v>
      </c>
      <c r="U15" s="60" t="str">
        <v>H15</v>
      </c>
      <c r="V15" s="18" t="str">
        <v>I15</v>
      </c>
      <c r="W15" s="18" t="str">
        <v>J15</v>
      </c>
      <c r="X15" s="18"/>
      <c r="Y15" s="18"/>
    </row>
    <row r="16" spans="1:25" x14ac:dyDescent="0.3">
      <c r="B16" s="88" cm="1">
        <f t="array" ref="B16:C17">IF($M$7=2,G11:H12,0*G11:H12)</f>
        <v>0</v>
      </c>
      <c r="C16" s="89">
        <v>0</v>
      </c>
      <c r="D16" s="81" cm="1">
        <f t="array" ref="D16:H17">IF(OR($M$7=2,$M$7=3,$M$7=6),D11:H12,0*D11:H12)</f>
        <v>0</v>
      </c>
      <c r="E16" s="81">
        <v>0</v>
      </c>
      <c r="F16" s="81">
        <v>0</v>
      </c>
      <c r="G16" s="81">
        <v>0</v>
      </c>
      <c r="H16" s="81">
        <v>0</v>
      </c>
      <c r="I16" s="87" cm="1">
        <f t="array" ref="I16:J17">IF($M$7=2,D11:E12,0*D11:E12)</f>
        <v>0</v>
      </c>
      <c r="J16" s="88">
        <v>0</v>
      </c>
      <c r="L16" s="2" t="s">
        <v>27</v>
      </c>
      <c r="M16" s="18">
        <f>INT((H5-1)/COLUMNS(_xlfn.ANCHORARRAY(D11)))+1</f>
        <v>1</v>
      </c>
      <c r="O16" s="18" t="str">
        <v>B16</v>
      </c>
      <c r="P16" s="18" t="str">
        <v>C16</v>
      </c>
      <c r="Q16" s="18" t="str">
        <v>D16</v>
      </c>
      <c r="R16" s="18" t="str">
        <v>E16</v>
      </c>
      <c r="S16" s="18" t="str">
        <v>F16</v>
      </c>
      <c r="T16" s="18" t="str">
        <v>G16</v>
      </c>
      <c r="U16" s="18" t="str">
        <v>H16</v>
      </c>
      <c r="V16" s="18" t="str">
        <v>I16</v>
      </c>
      <c r="W16" s="18" t="str">
        <v>J16</v>
      </c>
      <c r="X16" s="18"/>
      <c r="Y16" s="18"/>
    </row>
    <row r="17" spans="2:25" x14ac:dyDescent="0.3">
      <c r="B17" s="81">
        <v>0</v>
      </c>
      <c r="C17" s="82">
        <v>0</v>
      </c>
      <c r="D17" s="81">
        <v>0</v>
      </c>
      <c r="E17" s="81">
        <v>0</v>
      </c>
      <c r="F17" s="81">
        <v>0</v>
      </c>
      <c r="G17" s="81">
        <v>0</v>
      </c>
      <c r="H17" s="81">
        <v>0</v>
      </c>
      <c r="I17" s="83">
        <v>0</v>
      </c>
      <c r="J17" s="81">
        <v>0</v>
      </c>
      <c r="L17" s="2" t="s">
        <v>28</v>
      </c>
      <c r="M17" s="18">
        <f>MOD(H5-1,COLUMNS(_xlfn.ANCHORARRAY(D11)))+1</f>
        <v>1</v>
      </c>
      <c r="O17" s="18" t="str">
        <v>B17</v>
      </c>
      <c r="P17" s="18" t="str">
        <v>C17</v>
      </c>
      <c r="Q17" s="18" t="str">
        <v>D17</v>
      </c>
      <c r="R17" s="18" t="str">
        <v>E17</v>
      </c>
      <c r="S17" s="18" t="str">
        <v>F17</v>
      </c>
      <c r="T17" s="18" t="str">
        <v>G17</v>
      </c>
      <c r="U17" s="18" t="str">
        <v>H17</v>
      </c>
      <c r="V17" s="18" t="str">
        <v>I17</v>
      </c>
      <c r="W17" s="18" t="str">
        <v>J17</v>
      </c>
      <c r="X17" s="18"/>
      <c r="Y17" s="18"/>
    </row>
    <row r="18" spans="2:25" x14ac:dyDescent="0.3">
      <c r="B18" s="18"/>
      <c r="Y18" s="18"/>
    </row>
    <row r="19" spans="2:25" ht="21" x14ac:dyDescent="0.3">
      <c r="B19" s="18"/>
      <c r="D19" s="16" t="s">
        <v>41</v>
      </c>
      <c r="O19" s="63" t="s">
        <v>20</v>
      </c>
      <c r="P19" s="18"/>
      <c r="Q19" s="18"/>
      <c r="R19" s="18"/>
      <c r="S19" s="18"/>
      <c r="T19" s="18"/>
      <c r="U19" s="18"/>
      <c r="V19" s="18"/>
      <c r="W19" s="18"/>
    </row>
    <row r="20" spans="2:25" ht="21" x14ac:dyDescent="0.3">
      <c r="B20" s="18"/>
      <c r="D20" s="64" cm="1">
        <f t="array" ref="D20:H24">BYRECT(_xlfn.ANCHORARRAY(D11),M10,M11,M12,M13,_xleta.SUM,M7,M14)</f>
        <v>9</v>
      </c>
      <c r="E20" s="64">
        <v>18</v>
      </c>
      <c r="F20" s="64">
        <v>27</v>
      </c>
      <c r="G20" s="64">
        <v>36</v>
      </c>
      <c r="H20" s="64">
        <v>27</v>
      </c>
      <c r="O20" s="18" t="str" cm="1">
        <f t="array" aca="1" ref="O20:Q22" ca="1">OFFSET(INDEX(Q11:U15,M16,M17),M10,M11,M12,M13)</f>
        <v>C10</v>
      </c>
      <c r="P20" s="18" t="str">
        <f ca="1"/>
        <v>D10</v>
      </c>
      <c r="Q20" s="17" t="str">
        <f ca="1"/>
        <v>E10</v>
      </c>
      <c r="V20" s="63"/>
      <c r="W20" s="18"/>
    </row>
    <row r="21" spans="2:25" x14ac:dyDescent="0.3">
      <c r="B21" s="18"/>
      <c r="D21" s="64">
        <v>18</v>
      </c>
      <c r="E21" s="64">
        <v>36</v>
      </c>
      <c r="F21" s="64">
        <v>54</v>
      </c>
      <c r="G21" s="64">
        <v>72</v>
      </c>
      <c r="H21" s="64">
        <v>54</v>
      </c>
      <c r="O21" s="18" t="str">
        <f ca="1"/>
        <v>C11</v>
      </c>
      <c r="P21" s="18" t="str">
        <f ca="1"/>
        <v>D11</v>
      </c>
      <c r="Q21" s="17" t="str">
        <f ca="1"/>
        <v>E11</v>
      </c>
      <c r="V21" s="18"/>
      <c r="W21" s="18"/>
      <c r="X21" s="18"/>
    </row>
    <row r="22" spans="2:25" x14ac:dyDescent="0.3">
      <c r="B22" s="18"/>
      <c r="D22" s="64">
        <v>27</v>
      </c>
      <c r="E22" s="64">
        <v>54</v>
      </c>
      <c r="F22" s="64">
        <v>81</v>
      </c>
      <c r="G22" s="64">
        <v>108</v>
      </c>
      <c r="H22" s="64">
        <v>81</v>
      </c>
      <c r="O22" s="18" t="str">
        <f ca="1"/>
        <v>C12</v>
      </c>
      <c r="P22" s="18" t="str">
        <f ca="1"/>
        <v>D12</v>
      </c>
      <c r="Q22" s="17" t="str">
        <f ca="1"/>
        <v>E12</v>
      </c>
      <c r="V22" s="18"/>
      <c r="W22" s="18"/>
      <c r="X22" s="18"/>
    </row>
    <row r="23" spans="2:25" x14ac:dyDescent="0.3">
      <c r="B23" s="18"/>
      <c r="D23" s="64">
        <v>36</v>
      </c>
      <c r="E23" s="64">
        <v>72</v>
      </c>
      <c r="F23" s="64">
        <v>108</v>
      </c>
      <c r="G23" s="64">
        <v>144</v>
      </c>
      <c r="H23" s="64">
        <v>108</v>
      </c>
      <c r="O23" s="18"/>
      <c r="P23" s="18"/>
      <c r="V23" s="18"/>
      <c r="W23" s="18"/>
      <c r="X23" s="18"/>
    </row>
    <row r="24" spans="2:25" x14ac:dyDescent="0.3">
      <c r="B24" s="18"/>
      <c r="D24" s="64">
        <v>27</v>
      </c>
      <c r="E24" s="64">
        <v>54</v>
      </c>
      <c r="F24" s="64">
        <v>81</v>
      </c>
      <c r="G24" s="64">
        <v>108</v>
      </c>
      <c r="H24" s="64">
        <v>81</v>
      </c>
      <c r="X24" s="18"/>
    </row>
    <row r="25" spans="2:25" x14ac:dyDescent="0.3">
      <c r="B25" s="18"/>
      <c r="O25" s="18" cm="1">
        <f t="array" aca="1" ref="O25:W33" ca="1">1*ISNUMBER(_xlfn.XMATCH(_xlfn.ANCHORARRAY(O9),_xlfn.TOCOL(_xlfn.ANCHORARRAY(O20))))</f>
        <v>0</v>
      </c>
      <c r="P25" s="18">
        <f ca="1"/>
        <v>0</v>
      </c>
      <c r="Q25" s="18">
        <f ca="1"/>
        <v>0</v>
      </c>
      <c r="R25" s="18">
        <f ca="1"/>
        <v>0</v>
      </c>
      <c r="S25" s="18">
        <f ca="1"/>
        <v>0</v>
      </c>
      <c r="T25" s="18">
        <f ca="1"/>
        <v>0</v>
      </c>
      <c r="U25" s="18">
        <f ca="1"/>
        <v>0</v>
      </c>
      <c r="V25" s="18">
        <f ca="1"/>
        <v>0</v>
      </c>
      <c r="W25" s="18">
        <f ca="1"/>
        <v>0</v>
      </c>
    </row>
    <row r="26" spans="2:25" ht="21" x14ac:dyDescent="0.3">
      <c r="D26" s="63" t="s">
        <v>22</v>
      </c>
      <c r="E26" s="18"/>
      <c r="F26" s="18"/>
      <c r="G26" s="18"/>
      <c r="H26" s="18"/>
      <c r="O26" s="18">
        <f ca="1"/>
        <v>0</v>
      </c>
      <c r="P26" s="18">
        <f ca="1"/>
        <v>1</v>
      </c>
      <c r="Q26" s="18">
        <f ca="1"/>
        <v>1</v>
      </c>
      <c r="R26" s="18">
        <f ca="1"/>
        <v>1</v>
      </c>
      <c r="S26" s="18">
        <f ca="1"/>
        <v>0</v>
      </c>
      <c r="T26" s="18">
        <f ca="1"/>
        <v>0</v>
      </c>
      <c r="U26" s="18">
        <f ca="1"/>
        <v>0</v>
      </c>
      <c r="V26" s="18">
        <f ca="1"/>
        <v>0</v>
      </c>
      <c r="W26" s="18">
        <f ca="1"/>
        <v>0</v>
      </c>
    </row>
    <row r="27" spans="2:25" x14ac:dyDescent="0.3">
      <c r="D27" s="60">
        <f ca="1">SUM(OFFSET(D11,$M$10,$M$11,$M$12,$M$13))</f>
        <v>9</v>
      </c>
      <c r="E27" s="60">
        <f t="shared" ref="D27:H31" ca="1" si="0">SUM(OFFSET(E11,$M$10,$M$11,$M$12,$M$13))</f>
        <v>18</v>
      </c>
      <c r="F27" s="60">
        <f t="shared" ca="1" si="0"/>
        <v>27</v>
      </c>
      <c r="G27" s="60">
        <f t="shared" ca="1" si="0"/>
        <v>36</v>
      </c>
      <c r="H27" s="60">
        <f t="shared" ca="1" si="0"/>
        <v>27</v>
      </c>
      <c r="O27" s="18">
        <f ca="1"/>
        <v>0</v>
      </c>
      <c r="P27" s="18">
        <f ca="1"/>
        <v>1</v>
      </c>
      <c r="Q27" s="60">
        <f ca="1"/>
        <v>1</v>
      </c>
      <c r="R27" s="60">
        <f ca="1"/>
        <v>1</v>
      </c>
      <c r="S27" s="60">
        <f ca="1"/>
        <v>0</v>
      </c>
      <c r="T27" s="60">
        <f ca="1"/>
        <v>0</v>
      </c>
      <c r="U27" s="60">
        <f ca="1"/>
        <v>0</v>
      </c>
      <c r="V27" s="18">
        <f ca="1"/>
        <v>0</v>
      </c>
      <c r="W27" s="18">
        <f ca="1"/>
        <v>0</v>
      </c>
    </row>
    <row r="28" spans="2:25" x14ac:dyDescent="0.3">
      <c r="D28" s="60">
        <f t="shared" ca="1" si="0"/>
        <v>18</v>
      </c>
      <c r="E28" s="60">
        <f t="shared" ca="1" si="0"/>
        <v>36</v>
      </c>
      <c r="F28" s="60">
        <f t="shared" ca="1" si="0"/>
        <v>54</v>
      </c>
      <c r="G28" s="60">
        <f t="shared" ca="1" si="0"/>
        <v>72</v>
      </c>
      <c r="H28" s="60">
        <f t="shared" ca="1" si="0"/>
        <v>54</v>
      </c>
      <c r="O28" s="18">
        <f ca="1"/>
        <v>0</v>
      </c>
      <c r="P28" s="18">
        <f ca="1"/>
        <v>1</v>
      </c>
      <c r="Q28" s="60">
        <f ca="1"/>
        <v>1</v>
      </c>
      <c r="R28" s="60">
        <f ca="1"/>
        <v>1</v>
      </c>
      <c r="S28" s="60">
        <f ca="1"/>
        <v>0</v>
      </c>
      <c r="T28" s="60">
        <f ca="1"/>
        <v>0</v>
      </c>
      <c r="U28" s="60">
        <f ca="1"/>
        <v>0</v>
      </c>
      <c r="V28" s="18">
        <f ca="1"/>
        <v>0</v>
      </c>
      <c r="W28" s="18">
        <f ca="1"/>
        <v>0</v>
      </c>
    </row>
    <row r="29" spans="2:25" x14ac:dyDescent="0.3">
      <c r="D29" s="60">
        <f t="shared" ca="1" si="0"/>
        <v>27</v>
      </c>
      <c r="E29" s="60">
        <f t="shared" ca="1" si="0"/>
        <v>54</v>
      </c>
      <c r="F29" s="60">
        <f t="shared" ca="1" si="0"/>
        <v>81</v>
      </c>
      <c r="G29" s="60">
        <f t="shared" ca="1" si="0"/>
        <v>108</v>
      </c>
      <c r="H29" s="60">
        <f t="shared" ca="1" si="0"/>
        <v>81</v>
      </c>
      <c r="O29" s="18">
        <f ca="1"/>
        <v>0</v>
      </c>
      <c r="P29" s="18">
        <f ca="1"/>
        <v>0</v>
      </c>
      <c r="Q29" s="60">
        <f ca="1"/>
        <v>0</v>
      </c>
      <c r="R29" s="60">
        <f ca="1"/>
        <v>0</v>
      </c>
      <c r="S29" s="60">
        <f ca="1"/>
        <v>0</v>
      </c>
      <c r="T29" s="60">
        <f ca="1"/>
        <v>0</v>
      </c>
      <c r="U29" s="60">
        <f ca="1"/>
        <v>0</v>
      </c>
      <c r="V29" s="18">
        <f ca="1"/>
        <v>0</v>
      </c>
      <c r="W29" s="18">
        <f ca="1"/>
        <v>0</v>
      </c>
    </row>
    <row r="30" spans="2:25" x14ac:dyDescent="0.3">
      <c r="D30" s="60">
        <f t="shared" ca="1" si="0"/>
        <v>36</v>
      </c>
      <c r="E30" s="60">
        <f t="shared" ca="1" si="0"/>
        <v>72</v>
      </c>
      <c r="F30" s="60">
        <f t="shared" ca="1" si="0"/>
        <v>108</v>
      </c>
      <c r="G30" s="60">
        <f t="shared" ca="1" si="0"/>
        <v>144</v>
      </c>
      <c r="H30" s="60">
        <f t="shared" ca="1" si="0"/>
        <v>108</v>
      </c>
      <c r="O30" s="18">
        <f ca="1"/>
        <v>0</v>
      </c>
      <c r="P30" s="18">
        <f ca="1"/>
        <v>0</v>
      </c>
      <c r="Q30" s="60">
        <f ca="1"/>
        <v>0</v>
      </c>
      <c r="R30" s="60">
        <f ca="1"/>
        <v>0</v>
      </c>
      <c r="S30" s="60">
        <f ca="1"/>
        <v>0</v>
      </c>
      <c r="T30" s="60">
        <f ca="1"/>
        <v>0</v>
      </c>
      <c r="U30" s="60">
        <f ca="1"/>
        <v>0</v>
      </c>
      <c r="V30" s="18">
        <f ca="1"/>
        <v>0</v>
      </c>
      <c r="W30" s="18">
        <f ca="1"/>
        <v>0</v>
      </c>
    </row>
    <row r="31" spans="2:25" x14ac:dyDescent="0.3">
      <c r="D31" s="60">
        <f t="shared" ca="1" si="0"/>
        <v>27</v>
      </c>
      <c r="E31" s="60">
        <f t="shared" ca="1" si="0"/>
        <v>54</v>
      </c>
      <c r="F31" s="60">
        <f t="shared" ca="1" si="0"/>
        <v>81</v>
      </c>
      <c r="G31" s="60">
        <f t="shared" ca="1" si="0"/>
        <v>108</v>
      </c>
      <c r="H31" s="60">
        <f t="shared" ca="1" si="0"/>
        <v>81</v>
      </c>
      <c r="O31" s="18">
        <f ca="1"/>
        <v>0</v>
      </c>
      <c r="P31" s="18">
        <f ca="1"/>
        <v>0</v>
      </c>
      <c r="Q31" s="60">
        <f ca="1"/>
        <v>0</v>
      </c>
      <c r="R31" s="60">
        <f ca="1"/>
        <v>0</v>
      </c>
      <c r="S31" s="60">
        <f ca="1"/>
        <v>0</v>
      </c>
      <c r="T31" s="60">
        <f ca="1"/>
        <v>0</v>
      </c>
      <c r="U31" s="60">
        <f ca="1"/>
        <v>0</v>
      </c>
      <c r="V31" s="18">
        <f ca="1"/>
        <v>0</v>
      </c>
      <c r="W31" s="18">
        <f ca="1"/>
        <v>0</v>
      </c>
    </row>
    <row r="32" spans="2:25" x14ac:dyDescent="0.3">
      <c r="O32" s="18">
        <f ca="1"/>
        <v>0</v>
      </c>
      <c r="P32" s="18">
        <f ca="1"/>
        <v>0</v>
      </c>
      <c r="Q32" s="18">
        <f ca="1"/>
        <v>0</v>
      </c>
      <c r="R32" s="18">
        <f ca="1"/>
        <v>0</v>
      </c>
      <c r="S32" s="18">
        <f ca="1"/>
        <v>0</v>
      </c>
      <c r="T32" s="18">
        <f ca="1"/>
        <v>0</v>
      </c>
      <c r="U32" s="18">
        <f ca="1"/>
        <v>0</v>
      </c>
      <c r="V32" s="18">
        <f ca="1"/>
        <v>0</v>
      </c>
      <c r="W32" s="18">
        <f ca="1"/>
        <v>0</v>
      </c>
    </row>
    <row r="33" spans="15:24" x14ac:dyDescent="0.3">
      <c r="O33" s="18">
        <f ca="1"/>
        <v>0</v>
      </c>
      <c r="P33" s="18">
        <f ca="1"/>
        <v>0</v>
      </c>
      <c r="Q33" s="18">
        <f ca="1"/>
        <v>0</v>
      </c>
      <c r="R33" s="18">
        <f ca="1"/>
        <v>0</v>
      </c>
      <c r="S33" s="18">
        <f ca="1"/>
        <v>0</v>
      </c>
      <c r="T33" s="18">
        <f ca="1"/>
        <v>0</v>
      </c>
      <c r="U33" s="18">
        <f ca="1"/>
        <v>0</v>
      </c>
      <c r="V33" s="18">
        <f ca="1"/>
        <v>0</v>
      </c>
      <c r="W33" s="18">
        <f ca="1"/>
        <v>0</v>
      </c>
    </row>
    <row r="34" spans="15:24" x14ac:dyDescent="0.3">
      <c r="O34" s="18"/>
      <c r="P34" s="18"/>
      <c r="V34" s="18"/>
      <c r="W34" s="18"/>
      <c r="X34" s="18"/>
    </row>
    <row r="35" spans="15:24" x14ac:dyDescent="0.3">
      <c r="O35" s="18"/>
      <c r="P35" s="18"/>
      <c r="V35" s="18"/>
      <c r="W35" s="18"/>
      <c r="X35" s="18"/>
    </row>
    <row r="36" spans="15:24" ht="21" x14ac:dyDescent="0.3">
      <c r="O36" s="18"/>
      <c r="P36" s="18"/>
      <c r="Q36" s="63"/>
      <c r="R36" s="18"/>
      <c r="S36" s="18"/>
      <c r="T36" s="18"/>
      <c r="U36" s="18"/>
      <c r="V36" s="63"/>
      <c r="W36" s="18"/>
    </row>
    <row r="37" spans="15:24" x14ac:dyDescent="0.3">
      <c r="O37" s="18"/>
      <c r="P37" s="18"/>
      <c r="Q37" s="18"/>
      <c r="R37" s="18"/>
      <c r="S37" s="18"/>
      <c r="T37" s="18"/>
      <c r="U37" s="18"/>
      <c r="V37" s="18"/>
      <c r="W37" s="18"/>
      <c r="X37" s="18"/>
    </row>
    <row r="38" spans="15:24" x14ac:dyDescent="0.3">
      <c r="Q38" s="18"/>
      <c r="R38" s="18"/>
      <c r="S38" s="18"/>
      <c r="T38" s="18"/>
      <c r="U38" s="18"/>
      <c r="V38" s="18"/>
      <c r="W38" s="18"/>
      <c r="X38" s="18"/>
    </row>
    <row r="39" spans="15:24" x14ac:dyDescent="0.3">
      <c r="Q39" s="18"/>
      <c r="R39" s="18"/>
      <c r="S39" s="18"/>
      <c r="T39" s="18"/>
      <c r="U39" s="18"/>
      <c r="V39" s="18"/>
      <c r="W39" s="18"/>
      <c r="X39" s="18"/>
    </row>
    <row r="40" spans="15:24" x14ac:dyDescent="0.3">
      <c r="Q40" s="18"/>
      <c r="R40" s="18"/>
      <c r="S40" s="18"/>
      <c r="T40" s="18"/>
      <c r="U40" s="18"/>
      <c r="V40" s="18"/>
      <c r="W40" s="18"/>
      <c r="X40" s="18"/>
    </row>
    <row r="41" spans="15:24" x14ac:dyDescent="0.3">
      <c r="Q41" s="18"/>
      <c r="R41" s="18"/>
      <c r="S41" s="18"/>
      <c r="T41" s="18"/>
      <c r="U41" s="18"/>
      <c r="V41" s="18"/>
      <c r="W41" s="18"/>
      <c r="X41" s="18"/>
    </row>
  </sheetData>
  <mergeCells count="1">
    <mergeCell ref="L1:M1"/>
  </mergeCells>
  <conditionalFormatting sqref="B9:C10 I9:J10 B16:C17 I16:J17">
    <cfRule type="expression" dxfId="13" priority="3">
      <formula>$M$7=2</formula>
    </cfRule>
  </conditionalFormatting>
  <conditionalFormatting sqref="B11:C15 I11:J15">
    <cfRule type="expression" dxfId="12" priority="1">
      <formula>OR($M$7=2,$M$7=4,$M$7=7)</formula>
    </cfRule>
  </conditionalFormatting>
  <conditionalFormatting sqref="B9:J17">
    <cfRule type="expression" dxfId="11" priority="4">
      <formula>ADDRESS(ROW(),COLUMN(),4)=$M$18</formula>
    </cfRule>
    <cfRule type="expression" dxfId="10" priority="22">
      <formula>O9=$M$18</formula>
    </cfRule>
    <cfRule type="expression" dxfId="9" priority="23">
      <formula>O25=1</formula>
    </cfRule>
  </conditionalFormatting>
  <conditionalFormatting sqref="D9:H10 D16:H17">
    <cfRule type="expression" dxfId="8" priority="2">
      <formula>OR($M$7=2,$M$7=3,$M$7=6)</formula>
    </cfRule>
  </conditionalFormatting>
  <conditionalFormatting sqref="D20:H24">
    <cfRule type="expression" dxfId="7" priority="101">
      <formula>NOT(D20=D27)</formula>
    </cfRule>
  </conditionalFormatting>
  <conditionalFormatting sqref="O9:W17">
    <cfRule type="expression" dxfId="6" priority="99">
      <formula>O9=$M$18</formula>
    </cfRule>
    <cfRule type="expression" dxfId="5" priority="100">
      <formula>O25=1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C3D99-7AD0-4AD9-B31D-417E976BB495}">
  <dimension ref="A1:Q30"/>
  <sheetViews>
    <sheetView showGridLines="0" workbookViewId="0"/>
  </sheetViews>
  <sheetFormatPr defaultRowHeight="18.75" x14ac:dyDescent="0.3"/>
  <cols>
    <col min="1" max="1" width="2.5" customWidth="1"/>
    <col min="2" max="2" width="2.796875" customWidth="1"/>
    <col min="3" max="3" width="9.3984375" customWidth="1"/>
    <col min="16" max="18" width="8.796875" customWidth="1"/>
  </cols>
  <sheetData>
    <row r="1" spans="1:17" ht="24" x14ac:dyDescent="0.3">
      <c r="A1" s="70" t="s">
        <v>32</v>
      </c>
      <c r="B1" s="70"/>
      <c r="C1" s="70"/>
      <c r="D1" s="70"/>
      <c r="E1" s="70"/>
      <c r="F1" s="70"/>
      <c r="G1" s="70"/>
      <c r="H1" s="70"/>
      <c r="I1" s="90" t="e" vm="1">
        <v>#VALUE!</v>
      </c>
      <c r="J1" s="90"/>
    </row>
    <row r="2" spans="1:17" x14ac:dyDescent="0.3">
      <c r="A2" s="71" t="s">
        <v>40</v>
      </c>
      <c r="H2" s="65"/>
      <c r="J2" s="91" t="s">
        <v>45</v>
      </c>
    </row>
    <row r="3" spans="1:17" s="93" customFormat="1" x14ac:dyDescent="0.3">
      <c r="A3" s="92"/>
      <c r="H3" s="94"/>
      <c r="J3" s="95"/>
    </row>
    <row r="4" spans="1:17" ht="21" x14ac:dyDescent="0.35">
      <c r="H4" s="66" t="str">
        <f ca="1">_xlfn.FORMULATEXT(H5)</f>
        <v>=TAKE( BYRECT(C21#,D5,D6,D7,D8,SUM,D9), 10,10)</v>
      </c>
      <c r="J4" s="65"/>
    </row>
    <row r="5" spans="1:17" x14ac:dyDescent="0.3">
      <c r="C5" s="1" t="s">
        <v>6</v>
      </c>
      <c r="D5" s="19">
        <v>-2</v>
      </c>
      <c r="F5" s="65"/>
      <c r="H5" cm="1">
        <f t="array" ref="H5:Q14">_xlfn.TAKE( BYRECT(_xlfn.ANCHORARRAY(C21),D5,D6,D7,D8,_xleta.SUM,D9), 10,10)</f>
        <v>108</v>
      </c>
      <c r="I5">
        <v>150</v>
      </c>
      <c r="J5">
        <v>195</v>
      </c>
      <c r="K5">
        <v>210</v>
      </c>
      <c r="L5">
        <v>225</v>
      </c>
      <c r="M5">
        <v>240</v>
      </c>
      <c r="N5">
        <v>255</v>
      </c>
      <c r="O5">
        <v>270</v>
      </c>
      <c r="P5">
        <v>222</v>
      </c>
      <c r="Q5">
        <v>171</v>
      </c>
    </row>
    <row r="6" spans="1:17" x14ac:dyDescent="0.3">
      <c r="C6" s="1" t="s">
        <v>7</v>
      </c>
      <c r="D6" s="19">
        <v>-2</v>
      </c>
      <c r="G6" s="65"/>
      <c r="H6">
        <v>204</v>
      </c>
      <c r="I6">
        <v>280</v>
      </c>
      <c r="J6">
        <v>360</v>
      </c>
      <c r="K6">
        <v>380</v>
      </c>
      <c r="L6">
        <v>400</v>
      </c>
      <c r="M6">
        <v>420</v>
      </c>
      <c r="N6">
        <v>440</v>
      </c>
      <c r="O6">
        <v>460</v>
      </c>
      <c r="P6">
        <v>376</v>
      </c>
      <c r="Q6">
        <v>288</v>
      </c>
    </row>
    <row r="7" spans="1:17" x14ac:dyDescent="0.3">
      <c r="C7" s="1" t="s">
        <v>11</v>
      </c>
      <c r="D7" s="19">
        <v>5</v>
      </c>
      <c r="G7" s="65"/>
      <c r="H7">
        <v>330</v>
      </c>
      <c r="I7">
        <v>450</v>
      </c>
      <c r="J7">
        <v>575</v>
      </c>
      <c r="K7">
        <v>600</v>
      </c>
      <c r="L7">
        <v>625</v>
      </c>
      <c r="M7">
        <v>650</v>
      </c>
      <c r="N7">
        <v>675</v>
      </c>
      <c r="O7">
        <v>700</v>
      </c>
      <c r="P7">
        <v>570</v>
      </c>
      <c r="Q7">
        <v>435</v>
      </c>
    </row>
    <row r="8" spans="1:17" x14ac:dyDescent="0.3">
      <c r="C8" s="1" t="s">
        <v>12</v>
      </c>
      <c r="D8" s="19">
        <v>5</v>
      </c>
      <c r="G8" s="65"/>
      <c r="H8">
        <v>480</v>
      </c>
      <c r="I8">
        <v>650</v>
      </c>
      <c r="J8">
        <v>825</v>
      </c>
      <c r="K8">
        <v>850</v>
      </c>
      <c r="L8">
        <v>875</v>
      </c>
      <c r="M8">
        <v>900</v>
      </c>
      <c r="N8">
        <v>925</v>
      </c>
      <c r="O8">
        <v>950</v>
      </c>
      <c r="P8">
        <v>770</v>
      </c>
      <c r="Q8">
        <v>585</v>
      </c>
    </row>
    <row r="9" spans="1:17" x14ac:dyDescent="0.3">
      <c r="C9" s="1" t="s">
        <v>21</v>
      </c>
      <c r="D9" s="19">
        <v>1</v>
      </c>
      <c r="G9" s="65"/>
      <c r="H9">
        <v>630</v>
      </c>
      <c r="I9">
        <v>850</v>
      </c>
      <c r="J9">
        <v>1075</v>
      </c>
      <c r="K9">
        <v>1100</v>
      </c>
      <c r="L9">
        <v>1125</v>
      </c>
      <c r="M9">
        <v>1150</v>
      </c>
      <c r="N9">
        <v>1175</v>
      </c>
      <c r="O9">
        <v>1200</v>
      </c>
      <c r="P9">
        <v>970</v>
      </c>
      <c r="Q9">
        <v>735</v>
      </c>
    </row>
    <row r="10" spans="1:17" x14ac:dyDescent="0.3">
      <c r="C10" s="1" t="s">
        <v>9</v>
      </c>
      <c r="D10" s="19">
        <v>1</v>
      </c>
      <c r="H10">
        <v>780</v>
      </c>
      <c r="I10">
        <v>1050</v>
      </c>
      <c r="J10">
        <v>1325</v>
      </c>
      <c r="K10">
        <v>1350</v>
      </c>
      <c r="L10">
        <v>1375</v>
      </c>
      <c r="M10">
        <v>1400</v>
      </c>
      <c r="N10">
        <v>1425</v>
      </c>
      <c r="O10">
        <v>1450</v>
      </c>
      <c r="P10">
        <v>1170</v>
      </c>
      <c r="Q10">
        <v>885</v>
      </c>
    </row>
    <row r="11" spans="1:17" x14ac:dyDescent="0.3">
      <c r="C11" s="1" t="s">
        <v>10</v>
      </c>
      <c r="D11" s="20" cm="1">
        <f t="array" aca="1" ref="D11" ca="1">TIMER(D10, _xlfn.LAMBDA(_xlpm.i,   BYRECT_OFFSET_ORIG(_xlfn.ANCHORARRAY(C21),D5,D6,D7,D8,_xleta.SUM)   ))</f>
        <v>0</v>
      </c>
      <c r="E11" t="s">
        <v>26</v>
      </c>
      <c r="H11">
        <v>930</v>
      </c>
      <c r="I11">
        <v>1250</v>
      </c>
      <c r="J11">
        <v>1575</v>
      </c>
      <c r="K11">
        <v>1600</v>
      </c>
      <c r="L11">
        <v>1625</v>
      </c>
      <c r="M11">
        <v>1650</v>
      </c>
      <c r="N11">
        <v>1675</v>
      </c>
      <c r="O11">
        <v>1700</v>
      </c>
      <c r="P11">
        <v>1370</v>
      </c>
      <c r="Q11">
        <v>1035</v>
      </c>
    </row>
    <row r="12" spans="1:17" x14ac:dyDescent="0.3">
      <c r="C12" s="1"/>
      <c r="D12" s="20" cm="1">
        <f t="array" aca="1" ref="D12" ca="1">TIMER(D10, _xlfn.LAMBDA(_xlpm.i, BYRECT_OFFSET(_xlfn.ANCHORARRAY(C21),D5,D6,D7,D8,_xleta.SUM)   ))</f>
        <v>0</v>
      </c>
      <c r="E12" t="s">
        <v>43</v>
      </c>
      <c r="H12">
        <v>1080</v>
      </c>
      <c r="I12">
        <v>1450</v>
      </c>
      <c r="J12">
        <v>1825</v>
      </c>
      <c r="K12">
        <v>1850</v>
      </c>
      <c r="L12">
        <v>1875</v>
      </c>
      <c r="M12">
        <v>1900</v>
      </c>
      <c r="N12">
        <v>1925</v>
      </c>
      <c r="O12">
        <v>1950</v>
      </c>
      <c r="P12">
        <v>1570</v>
      </c>
      <c r="Q12">
        <v>1185</v>
      </c>
    </row>
    <row r="13" spans="1:17" x14ac:dyDescent="0.3">
      <c r="C13" s="1"/>
      <c r="D13" s="20" cm="1">
        <f t="array" aca="1" ref="D13" ca="1">TIMER($D$10, _xlfn.LAMBDA(_xlpm.i,   BYRECT(_xlfn.ANCHORARRAY(C21),D5,D6,D7,D8,_xleta.SUM,D9)   ) )</f>
        <v>0</v>
      </c>
      <c r="E13" t="s">
        <v>0</v>
      </c>
      <c r="H13">
        <v>924</v>
      </c>
      <c r="I13">
        <v>1240</v>
      </c>
      <c r="J13">
        <v>1560</v>
      </c>
      <c r="K13">
        <v>1580</v>
      </c>
      <c r="L13">
        <v>1600</v>
      </c>
      <c r="M13">
        <v>1620</v>
      </c>
      <c r="N13">
        <v>1640</v>
      </c>
      <c r="O13">
        <v>1660</v>
      </c>
      <c r="P13">
        <v>1336</v>
      </c>
      <c r="Q13">
        <v>1008</v>
      </c>
    </row>
    <row r="14" spans="1:17" x14ac:dyDescent="0.3">
      <c r="C14" s="1"/>
      <c r="D14" s="20" cm="1">
        <f t="array" aca="1" ref="D14" ca="1">TIMER($D$10, _xlfn.LAMBDA(_xlpm.i,   BYRECT_TABLE(_xlfn.ANCHORARRAY(C21),D5,D6,D7,D8,_xleta.SUM)   ) )</f>
        <v>0</v>
      </c>
      <c r="E14" t="s">
        <v>35</v>
      </c>
      <c r="H14">
        <v>738</v>
      </c>
      <c r="I14">
        <v>990</v>
      </c>
      <c r="J14">
        <v>1245</v>
      </c>
      <c r="K14">
        <v>1260</v>
      </c>
      <c r="L14">
        <v>1275</v>
      </c>
      <c r="M14">
        <v>1290</v>
      </c>
      <c r="N14">
        <v>1305</v>
      </c>
      <c r="O14">
        <v>1320</v>
      </c>
      <c r="P14">
        <v>1062</v>
      </c>
      <c r="Q14">
        <v>801</v>
      </c>
    </row>
    <row r="15" spans="1:17" x14ac:dyDescent="0.3">
      <c r="C15" s="1"/>
      <c r="D15" s="20" cm="1">
        <f t="array" aca="1" ref="D15" ca="1">TIMER($D$10, _xlfn.LAMBDA(_xlpm.i,   BYRECT_VALID(_xlfn.ANCHORARRAY(C21),D7,D8,_xleta.SUM)   ) )</f>
        <v>0</v>
      </c>
      <c r="E15" t="s">
        <v>36</v>
      </c>
    </row>
    <row r="16" spans="1:17" x14ac:dyDescent="0.3">
      <c r="C16" s="1"/>
      <c r="D16" s="20" cm="1">
        <f t="array" aca="1" ref="D16" ca="1">TIMER($D$10, _xlfn.LAMBDA(_xlpm.i,   BYRECT_VALID2(_xlfn.ANCHORARRAY(C21),D7,D8,_xleta.SUM)   ) )</f>
        <v>0</v>
      </c>
      <c r="E16" t="s">
        <v>37</v>
      </c>
    </row>
    <row r="17" spans="3:12" ht="21" x14ac:dyDescent="0.35">
      <c r="C17" s="68" t="s">
        <v>25</v>
      </c>
    </row>
    <row r="18" spans="3:12" x14ac:dyDescent="0.3">
      <c r="C18" s="1" t="s">
        <v>8</v>
      </c>
      <c r="D18" s="19">
        <v>10</v>
      </c>
      <c r="E18" t="s">
        <v>31</v>
      </c>
    </row>
    <row r="21" spans="3:12" x14ac:dyDescent="0.3">
      <c r="C21" s="67" cm="1">
        <f t="array" ref="C21:L30">_xlfn.SEQUENCE(D18,D18)</f>
        <v>1</v>
      </c>
      <c r="D21">
        <v>2</v>
      </c>
      <c r="E21">
        <v>3</v>
      </c>
      <c r="F21">
        <v>4</v>
      </c>
      <c r="G21">
        <v>5</v>
      </c>
      <c r="H21">
        <v>6</v>
      </c>
      <c r="I21">
        <v>7</v>
      </c>
      <c r="J21">
        <v>8</v>
      </c>
      <c r="K21">
        <v>9</v>
      </c>
      <c r="L21">
        <v>10</v>
      </c>
    </row>
    <row r="22" spans="3:12" x14ac:dyDescent="0.3">
      <c r="C22">
        <v>11</v>
      </c>
      <c r="D22">
        <v>12</v>
      </c>
      <c r="E22">
        <v>13</v>
      </c>
      <c r="F22">
        <v>14</v>
      </c>
      <c r="G22">
        <v>15</v>
      </c>
      <c r="H22">
        <v>16</v>
      </c>
      <c r="I22">
        <v>17</v>
      </c>
      <c r="J22">
        <v>18</v>
      </c>
      <c r="K22">
        <v>19</v>
      </c>
      <c r="L22">
        <v>20</v>
      </c>
    </row>
    <row r="23" spans="3:12" x14ac:dyDescent="0.3">
      <c r="C23">
        <v>21</v>
      </c>
      <c r="D23">
        <v>22</v>
      </c>
      <c r="E23">
        <v>23</v>
      </c>
      <c r="F23">
        <v>24</v>
      </c>
      <c r="G23">
        <v>25</v>
      </c>
      <c r="H23">
        <v>26</v>
      </c>
      <c r="I23">
        <v>27</v>
      </c>
      <c r="J23">
        <v>28</v>
      </c>
      <c r="K23">
        <v>29</v>
      </c>
      <c r="L23">
        <v>30</v>
      </c>
    </row>
    <row r="24" spans="3:12" x14ac:dyDescent="0.3">
      <c r="C24">
        <v>31</v>
      </c>
      <c r="D24">
        <v>32</v>
      </c>
      <c r="E24">
        <v>33</v>
      </c>
      <c r="F24">
        <v>34</v>
      </c>
      <c r="G24">
        <v>35</v>
      </c>
      <c r="H24">
        <v>36</v>
      </c>
      <c r="I24">
        <v>37</v>
      </c>
      <c r="J24">
        <v>38</v>
      </c>
      <c r="K24">
        <v>39</v>
      </c>
      <c r="L24">
        <v>40</v>
      </c>
    </row>
    <row r="25" spans="3:12" x14ac:dyDescent="0.3">
      <c r="C25">
        <v>41</v>
      </c>
      <c r="D25">
        <v>42</v>
      </c>
      <c r="E25">
        <v>43</v>
      </c>
      <c r="F25">
        <v>44</v>
      </c>
      <c r="G25">
        <v>45</v>
      </c>
      <c r="H25">
        <v>46</v>
      </c>
      <c r="I25">
        <v>47</v>
      </c>
      <c r="J25">
        <v>48</v>
      </c>
      <c r="K25">
        <v>49</v>
      </c>
      <c r="L25">
        <v>50</v>
      </c>
    </row>
    <row r="26" spans="3:12" x14ac:dyDescent="0.3">
      <c r="C26">
        <v>51</v>
      </c>
      <c r="D26">
        <v>52</v>
      </c>
      <c r="E26">
        <v>53</v>
      </c>
      <c r="F26">
        <v>54</v>
      </c>
      <c r="G26">
        <v>55</v>
      </c>
      <c r="H26">
        <v>56</v>
      </c>
      <c r="I26">
        <v>57</v>
      </c>
      <c r="J26">
        <v>58</v>
      </c>
      <c r="K26">
        <v>59</v>
      </c>
      <c r="L26">
        <v>60</v>
      </c>
    </row>
    <row r="27" spans="3:12" x14ac:dyDescent="0.3">
      <c r="C27">
        <v>61</v>
      </c>
      <c r="D27">
        <v>62</v>
      </c>
      <c r="E27">
        <v>63</v>
      </c>
      <c r="F27">
        <v>64</v>
      </c>
      <c r="G27">
        <v>65</v>
      </c>
      <c r="H27">
        <v>66</v>
      </c>
      <c r="I27">
        <v>67</v>
      </c>
      <c r="J27">
        <v>68</v>
      </c>
      <c r="K27">
        <v>69</v>
      </c>
      <c r="L27">
        <v>70</v>
      </c>
    </row>
    <row r="28" spans="3:12" x14ac:dyDescent="0.3">
      <c r="C28">
        <v>71</v>
      </c>
      <c r="D28">
        <v>72</v>
      </c>
      <c r="E28">
        <v>73</v>
      </c>
      <c r="F28">
        <v>74</v>
      </c>
      <c r="G28">
        <v>75</v>
      </c>
      <c r="H28">
        <v>76</v>
      </c>
      <c r="I28">
        <v>77</v>
      </c>
      <c r="J28">
        <v>78</v>
      </c>
      <c r="K28">
        <v>79</v>
      </c>
      <c r="L28">
        <v>80</v>
      </c>
    </row>
    <row r="29" spans="3:12" x14ac:dyDescent="0.3">
      <c r="C29">
        <v>81</v>
      </c>
      <c r="D29">
        <v>82</v>
      </c>
      <c r="E29">
        <v>83</v>
      </c>
      <c r="F29">
        <v>84</v>
      </c>
      <c r="G29">
        <v>85</v>
      </c>
      <c r="H29">
        <v>86</v>
      </c>
      <c r="I29">
        <v>87</v>
      </c>
      <c r="J29">
        <v>88</v>
      </c>
      <c r="K29">
        <v>89</v>
      </c>
      <c r="L29">
        <v>90</v>
      </c>
    </row>
    <row r="30" spans="3:12" x14ac:dyDescent="0.3">
      <c r="C30">
        <v>91</v>
      </c>
      <c r="D30">
        <v>92</v>
      </c>
      <c r="E30">
        <v>93</v>
      </c>
      <c r="F30">
        <v>94</v>
      </c>
      <c r="G30">
        <v>95</v>
      </c>
      <c r="H30">
        <v>96</v>
      </c>
      <c r="I30">
        <v>97</v>
      </c>
      <c r="J30">
        <v>98</v>
      </c>
      <c r="K30">
        <v>99</v>
      </c>
      <c r="L30">
        <v>100</v>
      </c>
    </row>
  </sheetData>
  <mergeCells count="1">
    <mergeCell ref="I1:J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B1433-5DD1-48BB-98D7-78A3D254B37C}">
  <dimension ref="A1:AB42"/>
  <sheetViews>
    <sheetView showGridLines="0" workbookViewId="0"/>
  </sheetViews>
  <sheetFormatPr defaultRowHeight="18.75" x14ac:dyDescent="0.3"/>
  <cols>
    <col min="1" max="1" width="3.296875" customWidth="1"/>
    <col min="7" max="7" width="4.19921875" customWidth="1"/>
  </cols>
  <sheetData>
    <row r="1" spans="1:28" ht="24" x14ac:dyDescent="0.3">
      <c r="A1" s="70" t="s">
        <v>33</v>
      </c>
      <c r="B1" s="70"/>
      <c r="C1" s="70"/>
      <c r="D1" s="70"/>
      <c r="E1" s="70"/>
      <c r="F1" s="70"/>
      <c r="G1" s="70"/>
      <c r="H1" s="70"/>
      <c r="I1" s="70"/>
      <c r="J1" s="70"/>
      <c r="K1" s="90" t="e" vm="1">
        <v>#VALUE!</v>
      </c>
      <c r="L1" s="90"/>
    </row>
    <row r="2" spans="1:28" x14ac:dyDescent="0.3">
      <c r="A2" s="71" t="s">
        <v>46</v>
      </c>
      <c r="L2" s="91" t="s">
        <v>45</v>
      </c>
    </row>
    <row r="4" spans="1:28" x14ac:dyDescent="0.3">
      <c r="B4" s="21" t="s">
        <v>13</v>
      </c>
      <c r="C4" s="17"/>
      <c r="D4" s="17"/>
      <c r="E4" s="17"/>
      <c r="F4" s="17"/>
      <c r="G4" s="17"/>
      <c r="H4" s="17"/>
      <c r="I4" s="17"/>
      <c r="J4" s="17"/>
      <c r="K4" s="17" t="e" vm="2">
        <v>#VALUE!</v>
      </c>
      <c r="L4" s="17" t="e" vm="3">
        <v>#VALUE!</v>
      </c>
      <c r="M4" s="17"/>
      <c r="N4" s="17"/>
      <c r="O4" s="17"/>
      <c r="P4" s="17"/>
      <c r="Q4" s="17"/>
      <c r="R4" s="17"/>
    </row>
    <row r="5" spans="1:28" x14ac:dyDescent="0.3"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</row>
    <row r="6" spans="1:28" ht="19.5" thickBot="1" x14ac:dyDescent="0.35">
      <c r="B6" s="1" t="s">
        <v>1</v>
      </c>
      <c r="C6" s="2"/>
      <c r="D6" s="2"/>
      <c r="E6" s="2"/>
      <c r="F6" s="2"/>
      <c r="G6" s="17"/>
      <c r="H6" s="22" t="s">
        <v>0</v>
      </c>
      <c r="I6" s="23" t="s">
        <v>42</v>
      </c>
      <c r="J6" s="24"/>
      <c r="K6" s="24"/>
      <c r="L6" s="24"/>
      <c r="M6" s="17"/>
      <c r="N6" s="25" t="s">
        <v>14</v>
      </c>
      <c r="O6" s="17"/>
      <c r="P6" s="17"/>
      <c r="Q6" s="17"/>
      <c r="R6" s="17"/>
    </row>
    <row r="7" spans="1:28" ht="19.5" thickTop="1" x14ac:dyDescent="0.3">
      <c r="B7" s="3">
        <v>29</v>
      </c>
      <c r="C7" s="4">
        <v>46</v>
      </c>
      <c r="D7" s="5">
        <v>74</v>
      </c>
      <c r="E7" s="5">
        <v>15</v>
      </c>
      <c r="F7" s="6">
        <v>91</v>
      </c>
      <c r="G7" s="17"/>
      <c r="H7" s="18" cm="1">
        <f t="array" ref="H7:L11">BYRECT(B7:F11,-1,-1,3,3,_xleta.SUM,1)</f>
        <v>247</v>
      </c>
      <c r="I7" s="18">
        <v>323</v>
      </c>
      <c r="J7" s="18">
        <v>246</v>
      </c>
      <c r="K7" s="18">
        <v>254</v>
      </c>
      <c r="L7" s="18">
        <v>178</v>
      </c>
      <c r="M7" s="17"/>
      <c r="N7" s="9">
        <v>247</v>
      </c>
      <c r="O7" s="9">
        <v>323</v>
      </c>
      <c r="P7" s="9">
        <v>246</v>
      </c>
      <c r="Q7" s="9">
        <v>254</v>
      </c>
      <c r="R7" s="9">
        <v>178</v>
      </c>
      <c r="Y7" s="15"/>
      <c r="Z7" s="15"/>
      <c r="AA7" s="15"/>
      <c r="AB7" s="15"/>
    </row>
    <row r="8" spans="1:28" x14ac:dyDescent="0.3">
      <c r="B8" s="7">
        <v>87</v>
      </c>
      <c r="C8" s="8">
        <v>85</v>
      </c>
      <c r="D8" s="9">
        <v>2</v>
      </c>
      <c r="E8" s="9">
        <v>24</v>
      </c>
      <c r="F8" s="10">
        <v>48</v>
      </c>
      <c r="G8" s="17"/>
      <c r="H8" s="18">
        <v>268</v>
      </c>
      <c r="I8" s="18">
        <v>426</v>
      </c>
      <c r="J8" s="18">
        <v>386</v>
      </c>
      <c r="K8" s="18">
        <v>417</v>
      </c>
      <c r="L8" s="18">
        <v>259</v>
      </c>
      <c r="M8" s="17"/>
      <c r="N8" s="9">
        <v>268</v>
      </c>
      <c r="O8" s="9">
        <v>426</v>
      </c>
      <c r="P8" s="9">
        <v>386</v>
      </c>
      <c r="Q8" s="9">
        <v>417</v>
      </c>
      <c r="R8" s="9">
        <v>259</v>
      </c>
      <c r="Y8" s="15"/>
      <c r="Z8" s="15"/>
      <c r="AA8" s="15"/>
      <c r="AB8" s="15"/>
    </row>
    <row r="9" spans="1:28" x14ac:dyDescent="0.3">
      <c r="B9" s="11">
        <v>12</v>
      </c>
      <c r="C9" s="9">
        <v>9</v>
      </c>
      <c r="D9" s="9">
        <v>82</v>
      </c>
      <c r="E9" s="9">
        <v>49</v>
      </c>
      <c r="F9" s="10">
        <v>32</v>
      </c>
      <c r="G9" s="17"/>
      <c r="H9" s="18">
        <v>274</v>
      </c>
      <c r="I9" s="18">
        <v>393</v>
      </c>
      <c r="J9" s="18">
        <v>393</v>
      </c>
      <c r="K9" s="18">
        <v>462</v>
      </c>
      <c r="L9" s="18">
        <v>343</v>
      </c>
      <c r="M9" s="17"/>
      <c r="N9" s="9">
        <v>274</v>
      </c>
      <c r="O9" s="9">
        <v>393</v>
      </c>
      <c r="P9" s="9">
        <v>393</v>
      </c>
      <c r="Q9" s="9">
        <v>462</v>
      </c>
      <c r="R9" s="9">
        <v>343</v>
      </c>
      <c r="Y9" s="15"/>
      <c r="Z9" s="15"/>
      <c r="AA9" s="15"/>
      <c r="AB9" s="15"/>
    </row>
    <row r="10" spans="1:28" x14ac:dyDescent="0.3">
      <c r="B10" s="11">
        <v>71</v>
      </c>
      <c r="C10" s="9">
        <v>10</v>
      </c>
      <c r="D10" s="9">
        <v>35</v>
      </c>
      <c r="E10" s="9">
        <v>97</v>
      </c>
      <c r="F10" s="10">
        <v>93</v>
      </c>
      <c r="G10" s="17"/>
      <c r="H10" s="18">
        <v>175</v>
      </c>
      <c r="I10" s="18">
        <v>336</v>
      </c>
      <c r="J10" s="18">
        <v>432</v>
      </c>
      <c r="K10" s="18">
        <v>593</v>
      </c>
      <c r="L10" s="18">
        <v>432</v>
      </c>
      <c r="M10" s="17"/>
      <c r="N10" s="9">
        <v>175</v>
      </c>
      <c r="O10" s="9">
        <v>336</v>
      </c>
      <c r="P10" s="9">
        <v>432</v>
      </c>
      <c r="Q10" s="9">
        <v>593</v>
      </c>
      <c r="R10" s="9">
        <v>432</v>
      </c>
      <c r="Y10" s="15"/>
      <c r="Z10" s="15"/>
      <c r="AA10" s="15"/>
      <c r="AB10" s="15"/>
    </row>
    <row r="11" spans="1:28" ht="19.5" thickBot="1" x14ac:dyDescent="0.35">
      <c r="B11" s="12">
        <v>59</v>
      </c>
      <c r="C11" s="13">
        <v>14</v>
      </c>
      <c r="D11" s="13">
        <v>44</v>
      </c>
      <c r="E11" s="13">
        <v>92</v>
      </c>
      <c r="F11" s="14">
        <v>69</v>
      </c>
      <c r="G11" s="17"/>
      <c r="H11" s="18">
        <v>154</v>
      </c>
      <c r="I11" s="18">
        <v>233</v>
      </c>
      <c r="J11" s="18">
        <v>292</v>
      </c>
      <c r="K11" s="18">
        <v>430</v>
      </c>
      <c r="L11" s="18">
        <v>351</v>
      </c>
      <c r="M11" s="17"/>
      <c r="N11" s="9">
        <v>154</v>
      </c>
      <c r="O11" s="9">
        <v>233</v>
      </c>
      <c r="P11" s="9">
        <v>292</v>
      </c>
      <c r="Q11" s="9">
        <v>430</v>
      </c>
      <c r="R11" s="9">
        <v>351</v>
      </c>
      <c r="Y11" s="15"/>
      <c r="Z11" s="15"/>
      <c r="AA11" s="15"/>
      <c r="AB11" s="15"/>
    </row>
    <row r="12" spans="1:28" ht="19.5" thickTop="1" x14ac:dyDescent="0.3"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Y12" s="15"/>
      <c r="Z12" s="15"/>
      <c r="AA12" s="15"/>
      <c r="AB12" s="15"/>
    </row>
    <row r="13" spans="1:28" ht="19.5" thickBot="1" x14ac:dyDescent="0.35">
      <c r="B13" s="1" t="s">
        <v>1</v>
      </c>
      <c r="C13" s="2"/>
      <c r="D13" s="2"/>
      <c r="E13" s="2"/>
      <c r="F13" s="2"/>
      <c r="G13" s="17"/>
      <c r="H13" s="22" t="s">
        <v>0</v>
      </c>
      <c r="I13" s="23" t="s">
        <v>15</v>
      </c>
      <c r="J13" s="24"/>
      <c r="K13" s="24"/>
      <c r="L13" s="24"/>
      <c r="M13" s="17"/>
      <c r="N13" s="25" t="s">
        <v>14</v>
      </c>
      <c r="O13" s="17"/>
      <c r="P13" s="17"/>
      <c r="Q13" s="17"/>
      <c r="R13" s="17"/>
      <c r="Y13" s="15"/>
      <c r="Z13" s="15"/>
      <c r="AA13" s="15"/>
      <c r="AB13" s="15"/>
    </row>
    <row r="14" spans="1:28" x14ac:dyDescent="0.3">
      <c r="B14" s="26">
        <v>29</v>
      </c>
      <c r="C14" s="27">
        <v>46</v>
      </c>
      <c r="D14" s="28">
        <v>74</v>
      </c>
      <c r="E14" s="28">
        <v>15</v>
      </c>
      <c r="F14" s="29">
        <v>91</v>
      </c>
      <c r="G14" s="17"/>
      <c r="H14" s="18" cm="1">
        <f t="array" ref="H14:L18">BYRECT(B14:F18,-1,-1,3,3,_xleta.SUM,2)</f>
        <v>528</v>
      </c>
      <c r="I14" s="18">
        <v>440</v>
      </c>
      <c r="J14" s="18">
        <v>396</v>
      </c>
      <c r="K14" s="18">
        <v>459</v>
      </c>
      <c r="L14" s="18">
        <v>514</v>
      </c>
      <c r="M14" s="17"/>
      <c r="N14" s="9">
        <v>528</v>
      </c>
      <c r="O14" s="9">
        <v>440</v>
      </c>
      <c r="P14" s="9">
        <v>396</v>
      </c>
      <c r="Q14" s="9">
        <v>459</v>
      </c>
      <c r="R14" s="9">
        <v>514</v>
      </c>
      <c r="T14" s="15"/>
      <c r="U14" s="15"/>
      <c r="V14" s="15"/>
      <c r="W14" s="15"/>
      <c r="X14" s="15"/>
      <c r="Y14" s="15"/>
      <c r="Z14" s="15"/>
      <c r="AA14" s="15"/>
      <c r="AB14" s="15"/>
    </row>
    <row r="15" spans="1:28" x14ac:dyDescent="0.3">
      <c r="B15" s="30">
        <v>87</v>
      </c>
      <c r="C15" s="8">
        <v>85</v>
      </c>
      <c r="D15" s="9">
        <v>2</v>
      </c>
      <c r="E15" s="9">
        <v>24</v>
      </c>
      <c r="F15" s="31">
        <v>48</v>
      </c>
      <c r="G15" s="17"/>
      <c r="H15" s="18">
        <v>439</v>
      </c>
      <c r="I15" s="18">
        <v>426</v>
      </c>
      <c r="J15" s="18">
        <v>386</v>
      </c>
      <c r="K15" s="18">
        <v>417</v>
      </c>
      <c r="L15" s="18">
        <v>387</v>
      </c>
      <c r="M15" s="17"/>
      <c r="N15" s="9">
        <v>439</v>
      </c>
      <c r="O15" s="9">
        <v>426</v>
      </c>
      <c r="P15" s="9">
        <v>386</v>
      </c>
      <c r="Q15" s="9">
        <v>417</v>
      </c>
      <c r="R15" s="9">
        <v>387</v>
      </c>
      <c r="T15" s="15"/>
      <c r="U15" s="15"/>
      <c r="V15" s="15"/>
      <c r="W15" s="15"/>
      <c r="X15" s="15"/>
      <c r="Y15" s="15"/>
      <c r="Z15" s="15"/>
      <c r="AA15" s="15"/>
      <c r="AB15" s="15"/>
    </row>
    <row r="16" spans="1:28" x14ac:dyDescent="0.3">
      <c r="B16" s="32">
        <v>12</v>
      </c>
      <c r="C16" s="9">
        <v>9</v>
      </c>
      <c r="D16" s="9">
        <v>82</v>
      </c>
      <c r="E16" s="9">
        <v>49</v>
      </c>
      <c r="F16" s="33">
        <v>32</v>
      </c>
      <c r="G16" s="17"/>
      <c r="H16" s="18">
        <v>447</v>
      </c>
      <c r="I16" s="18">
        <v>393</v>
      </c>
      <c r="J16" s="18">
        <v>393</v>
      </c>
      <c r="K16" s="18">
        <v>462</v>
      </c>
      <c r="L16" s="18">
        <v>513</v>
      </c>
      <c r="M16" s="17"/>
      <c r="N16" s="9">
        <v>447</v>
      </c>
      <c r="O16" s="9">
        <v>393</v>
      </c>
      <c r="P16" s="9">
        <v>393</v>
      </c>
      <c r="Q16" s="9">
        <v>462</v>
      </c>
      <c r="R16" s="9">
        <v>513</v>
      </c>
      <c r="T16" s="15"/>
      <c r="U16" s="15"/>
      <c r="V16" s="15"/>
      <c r="W16" s="15"/>
      <c r="X16" s="15"/>
      <c r="Y16" s="15"/>
      <c r="Z16" s="15"/>
      <c r="AA16" s="15"/>
      <c r="AB16" s="15"/>
    </row>
    <row r="17" spans="2:28" x14ac:dyDescent="0.3">
      <c r="B17" s="32">
        <v>71</v>
      </c>
      <c r="C17" s="9">
        <v>10</v>
      </c>
      <c r="D17" s="9">
        <v>35</v>
      </c>
      <c r="E17" s="9">
        <v>97</v>
      </c>
      <c r="F17" s="33">
        <v>93</v>
      </c>
      <c r="G17" s="17"/>
      <c r="H17" s="18">
        <v>369</v>
      </c>
      <c r="I17" s="18">
        <v>336</v>
      </c>
      <c r="J17" s="18">
        <v>432</v>
      </c>
      <c r="K17" s="18">
        <v>593</v>
      </c>
      <c r="L17" s="18">
        <v>574</v>
      </c>
      <c r="M17" s="17"/>
      <c r="N17" s="9">
        <v>369</v>
      </c>
      <c r="O17" s="9">
        <v>336</v>
      </c>
      <c r="P17" s="9">
        <v>432</v>
      </c>
      <c r="Q17" s="9">
        <v>593</v>
      </c>
      <c r="R17" s="9">
        <v>574</v>
      </c>
      <c r="T17" s="15"/>
      <c r="U17" s="15"/>
      <c r="V17" s="15"/>
      <c r="W17" s="15"/>
      <c r="X17" s="15"/>
      <c r="Y17" s="15"/>
      <c r="Z17" s="15"/>
      <c r="AA17" s="15"/>
      <c r="AB17" s="15"/>
    </row>
    <row r="18" spans="2:28" ht="19.5" thickBot="1" x14ac:dyDescent="0.35">
      <c r="B18" s="34">
        <v>59</v>
      </c>
      <c r="C18" s="35">
        <v>14</v>
      </c>
      <c r="D18" s="36">
        <v>44</v>
      </c>
      <c r="E18" s="36">
        <v>92</v>
      </c>
      <c r="F18" s="37">
        <v>69</v>
      </c>
      <c r="G18" s="17"/>
      <c r="H18" s="18">
        <v>482</v>
      </c>
      <c r="I18" s="18">
        <v>382</v>
      </c>
      <c r="J18" s="18">
        <v>427</v>
      </c>
      <c r="K18" s="18">
        <v>610</v>
      </c>
      <c r="L18" s="18">
        <v>616</v>
      </c>
      <c r="M18" s="17"/>
      <c r="N18" s="9">
        <v>482</v>
      </c>
      <c r="O18" s="9">
        <v>382</v>
      </c>
      <c r="P18" s="9">
        <v>427</v>
      </c>
      <c r="Q18" s="9">
        <v>610</v>
      </c>
      <c r="R18" s="9">
        <v>616</v>
      </c>
      <c r="T18" s="15"/>
      <c r="U18" s="15"/>
      <c r="V18" s="15"/>
      <c r="W18" s="15"/>
      <c r="X18" s="15"/>
      <c r="Y18" s="15"/>
      <c r="Z18" s="15"/>
      <c r="AA18" s="15"/>
      <c r="AB18" s="15"/>
    </row>
    <row r="19" spans="2:28" x14ac:dyDescent="0.3"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T19" s="15"/>
      <c r="U19" s="15"/>
      <c r="V19" s="15"/>
      <c r="W19" s="15"/>
      <c r="X19" s="15"/>
      <c r="Y19" s="15"/>
      <c r="Z19" s="15"/>
      <c r="AA19" s="15"/>
      <c r="AB19" s="15"/>
    </row>
    <row r="20" spans="2:28" ht="19.5" thickBot="1" x14ac:dyDescent="0.35">
      <c r="B20" s="1" t="s">
        <v>1</v>
      </c>
      <c r="C20" s="2"/>
      <c r="D20" s="2"/>
      <c r="E20" s="2"/>
      <c r="F20" s="2"/>
      <c r="G20" s="17"/>
      <c r="H20" s="22" t="s">
        <v>0</v>
      </c>
      <c r="I20" s="23" t="s">
        <v>16</v>
      </c>
      <c r="J20" s="24"/>
      <c r="K20" s="24"/>
      <c r="L20" s="24"/>
      <c r="M20" s="17"/>
      <c r="N20" s="25" t="s">
        <v>14</v>
      </c>
      <c r="O20" s="17"/>
      <c r="P20" s="17"/>
      <c r="Q20" s="17"/>
      <c r="R20" s="17"/>
      <c r="T20" s="15"/>
      <c r="U20" s="15"/>
      <c r="V20" s="15"/>
      <c r="W20" s="15"/>
      <c r="X20" s="15"/>
      <c r="Y20" s="15"/>
      <c r="Z20" s="15"/>
      <c r="AA20" s="15"/>
      <c r="AB20" s="15"/>
    </row>
    <row r="21" spans="2:28" x14ac:dyDescent="0.3">
      <c r="B21" s="38">
        <v>29</v>
      </c>
      <c r="C21" s="27">
        <v>46</v>
      </c>
      <c r="D21" s="28">
        <v>74</v>
      </c>
      <c r="E21" s="28">
        <v>15</v>
      </c>
      <c r="F21" s="39">
        <v>91</v>
      </c>
      <c r="G21" s="17"/>
      <c r="H21" s="18" cm="1">
        <f t="array" ref="H21:L25">BYRECT(B21:F25,-1,-1,3,3,_xleta.SUM,3)</f>
        <v>320</v>
      </c>
      <c r="I21" s="18">
        <v>440</v>
      </c>
      <c r="J21" s="18">
        <v>396</v>
      </c>
      <c r="K21" s="18">
        <v>459</v>
      </c>
      <c r="L21" s="18">
        <v>339</v>
      </c>
      <c r="M21" s="17"/>
      <c r="N21" s="9">
        <v>320</v>
      </c>
      <c r="O21" s="9">
        <v>440</v>
      </c>
      <c r="P21" s="9">
        <v>396</v>
      </c>
      <c r="Q21" s="9">
        <v>459</v>
      </c>
      <c r="R21" s="9">
        <v>339</v>
      </c>
      <c r="T21" s="15"/>
      <c r="U21" s="15"/>
      <c r="V21" s="15"/>
      <c r="W21" s="15"/>
      <c r="X21" s="15"/>
      <c r="Y21" s="15"/>
      <c r="Z21" s="15"/>
      <c r="AA21" s="15"/>
      <c r="AB21" s="15"/>
    </row>
    <row r="22" spans="2:28" x14ac:dyDescent="0.3">
      <c r="B22" s="7">
        <v>87</v>
      </c>
      <c r="C22" s="8">
        <v>85</v>
      </c>
      <c r="D22" s="9">
        <v>2</v>
      </c>
      <c r="E22" s="9">
        <v>24</v>
      </c>
      <c r="F22" s="10">
        <v>48</v>
      </c>
      <c r="G22" s="17"/>
      <c r="H22" s="18">
        <v>268</v>
      </c>
      <c r="I22" s="18">
        <v>426</v>
      </c>
      <c r="J22" s="18">
        <v>386</v>
      </c>
      <c r="K22" s="18">
        <v>417</v>
      </c>
      <c r="L22" s="18">
        <v>259</v>
      </c>
      <c r="M22" s="17"/>
      <c r="N22" s="9">
        <v>268</v>
      </c>
      <c r="O22" s="9">
        <v>426</v>
      </c>
      <c r="P22" s="9">
        <v>386</v>
      </c>
      <c r="Q22" s="9">
        <v>417</v>
      </c>
      <c r="R22" s="9">
        <v>259</v>
      </c>
      <c r="T22" s="15"/>
      <c r="U22" s="15"/>
      <c r="V22" s="15"/>
      <c r="W22" s="15"/>
      <c r="X22" s="15"/>
      <c r="Y22" s="15"/>
      <c r="Z22" s="15"/>
      <c r="AA22" s="15"/>
      <c r="AB22" s="15"/>
    </row>
    <row r="23" spans="2:28" x14ac:dyDescent="0.3">
      <c r="B23" s="11">
        <v>12</v>
      </c>
      <c r="C23" s="9">
        <v>9</v>
      </c>
      <c r="D23" s="9">
        <v>82</v>
      </c>
      <c r="E23" s="9">
        <v>49</v>
      </c>
      <c r="F23" s="10">
        <v>32</v>
      </c>
      <c r="G23" s="17"/>
      <c r="H23" s="18">
        <v>274</v>
      </c>
      <c r="I23" s="18">
        <v>393</v>
      </c>
      <c r="J23" s="18">
        <v>393</v>
      </c>
      <c r="K23" s="18">
        <v>462</v>
      </c>
      <c r="L23" s="18">
        <v>343</v>
      </c>
      <c r="M23" s="17"/>
      <c r="N23" s="9">
        <v>274</v>
      </c>
      <c r="O23" s="9">
        <v>393</v>
      </c>
      <c r="P23" s="9">
        <v>393</v>
      </c>
      <c r="Q23" s="9">
        <v>462</v>
      </c>
      <c r="R23" s="9">
        <v>343</v>
      </c>
      <c r="T23" s="15"/>
      <c r="U23" s="15"/>
      <c r="V23" s="15"/>
      <c r="W23" s="15"/>
      <c r="X23" s="15"/>
      <c r="Y23" s="15"/>
      <c r="Z23" s="15"/>
      <c r="AA23" s="15"/>
      <c r="AB23" s="15"/>
    </row>
    <row r="24" spans="2:28" x14ac:dyDescent="0.3">
      <c r="B24" s="11">
        <v>71</v>
      </c>
      <c r="C24" s="9">
        <v>10</v>
      </c>
      <c r="D24" s="9">
        <v>35</v>
      </c>
      <c r="E24" s="9">
        <v>97</v>
      </c>
      <c r="F24" s="10">
        <v>93</v>
      </c>
      <c r="G24" s="17"/>
      <c r="H24" s="18">
        <v>175</v>
      </c>
      <c r="I24" s="18">
        <v>336</v>
      </c>
      <c r="J24" s="18">
        <v>432</v>
      </c>
      <c r="K24" s="18">
        <v>593</v>
      </c>
      <c r="L24" s="18">
        <v>432</v>
      </c>
      <c r="M24" s="17"/>
      <c r="N24" s="9">
        <v>175</v>
      </c>
      <c r="O24" s="9">
        <v>336</v>
      </c>
      <c r="P24" s="9">
        <v>432</v>
      </c>
      <c r="Q24" s="9">
        <v>593</v>
      </c>
      <c r="R24" s="9">
        <v>432</v>
      </c>
      <c r="T24" s="15"/>
      <c r="U24" s="15"/>
      <c r="V24" s="15"/>
      <c r="W24" s="15"/>
      <c r="X24" s="15"/>
      <c r="Y24" s="15"/>
      <c r="Z24" s="15"/>
      <c r="AA24" s="15"/>
      <c r="AB24" s="15"/>
    </row>
    <row r="25" spans="2:28" ht="19.5" thickBot="1" x14ac:dyDescent="0.35">
      <c r="B25" s="40">
        <v>59</v>
      </c>
      <c r="C25" s="35">
        <v>14</v>
      </c>
      <c r="D25" s="36">
        <v>44</v>
      </c>
      <c r="E25" s="36">
        <v>92</v>
      </c>
      <c r="F25" s="41">
        <v>69</v>
      </c>
      <c r="G25" s="17"/>
      <c r="H25" s="18">
        <v>229</v>
      </c>
      <c r="I25" s="18">
        <v>382</v>
      </c>
      <c r="J25" s="18">
        <v>427</v>
      </c>
      <c r="K25" s="18">
        <v>610</v>
      </c>
      <c r="L25" s="18">
        <v>457</v>
      </c>
      <c r="M25" s="17"/>
      <c r="N25" s="9">
        <v>229</v>
      </c>
      <c r="O25" s="9">
        <v>382</v>
      </c>
      <c r="P25" s="9">
        <v>427</v>
      </c>
      <c r="Q25" s="9">
        <v>610</v>
      </c>
      <c r="R25" s="9">
        <v>457</v>
      </c>
      <c r="T25" s="15"/>
      <c r="U25" s="15"/>
      <c r="V25" s="15"/>
      <c r="W25" s="15"/>
      <c r="X25" s="15"/>
      <c r="Y25" s="15"/>
      <c r="Z25" s="15"/>
      <c r="AA25" s="15"/>
      <c r="AB25" s="15"/>
    </row>
    <row r="26" spans="2:28" x14ac:dyDescent="0.3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T26" s="15"/>
      <c r="U26" s="15"/>
      <c r="V26" s="15"/>
      <c r="W26" s="15"/>
      <c r="X26" s="15"/>
      <c r="Y26" s="15"/>
      <c r="Z26" s="15"/>
      <c r="AA26" s="15"/>
      <c r="AB26" s="15"/>
    </row>
    <row r="27" spans="2:28" ht="19.5" thickBot="1" x14ac:dyDescent="0.35">
      <c r="B27" s="1" t="s">
        <v>1</v>
      </c>
      <c r="C27" s="2"/>
      <c r="D27" s="2"/>
      <c r="E27" s="2"/>
      <c r="F27" s="2"/>
      <c r="G27" s="17"/>
      <c r="H27" s="22" t="s">
        <v>0</v>
      </c>
      <c r="I27" s="23" t="s">
        <v>17</v>
      </c>
      <c r="J27" s="24"/>
      <c r="K27" s="24"/>
      <c r="L27" s="24"/>
      <c r="M27" s="17"/>
      <c r="N27" s="25" t="s">
        <v>14</v>
      </c>
      <c r="O27" s="17"/>
      <c r="P27" s="17"/>
      <c r="Q27" s="17"/>
      <c r="R27" s="17"/>
      <c r="T27" s="15"/>
      <c r="U27" s="15"/>
      <c r="V27" s="15"/>
      <c r="W27" s="15"/>
      <c r="X27" s="15"/>
      <c r="Y27" s="15"/>
      <c r="Z27" s="15"/>
      <c r="AA27" s="15"/>
      <c r="AB27" s="15"/>
    </row>
    <row r="28" spans="2:28" ht="19.5" thickTop="1" x14ac:dyDescent="0.3">
      <c r="B28" s="42">
        <v>29</v>
      </c>
      <c r="C28" s="4">
        <v>46</v>
      </c>
      <c r="D28" s="5">
        <v>74</v>
      </c>
      <c r="E28" s="5">
        <v>15</v>
      </c>
      <c r="F28" s="43">
        <v>91</v>
      </c>
      <c r="G28" s="17"/>
      <c r="H28" s="18" cm="1">
        <f t="array" ref="H28:L32">BYRECT(B28:F32,-1,-1,3,3,_xleta.SUM,4)</f>
        <v>386</v>
      </c>
      <c r="I28" s="18">
        <v>323</v>
      </c>
      <c r="J28" s="18">
        <v>246</v>
      </c>
      <c r="K28" s="18">
        <v>254</v>
      </c>
      <c r="L28" s="18">
        <v>294</v>
      </c>
      <c r="M28" s="17"/>
      <c r="N28" s="9">
        <v>386</v>
      </c>
      <c r="O28" s="9">
        <v>323</v>
      </c>
      <c r="P28" s="9">
        <v>246</v>
      </c>
      <c r="Q28" s="9">
        <v>254</v>
      </c>
      <c r="R28" s="9">
        <v>294</v>
      </c>
      <c r="T28" s="15"/>
      <c r="U28" s="15"/>
      <c r="V28" s="15"/>
      <c r="W28" s="15"/>
      <c r="X28" s="15"/>
      <c r="Y28" s="15"/>
      <c r="Z28" s="15"/>
      <c r="AA28" s="15"/>
      <c r="AB28" s="15"/>
    </row>
    <row r="29" spans="2:28" x14ac:dyDescent="0.3">
      <c r="B29" s="30">
        <v>87</v>
      </c>
      <c r="C29" s="8">
        <v>85</v>
      </c>
      <c r="D29" s="9">
        <v>2</v>
      </c>
      <c r="E29" s="9">
        <v>24</v>
      </c>
      <c r="F29" s="31">
        <v>48</v>
      </c>
      <c r="G29" s="17"/>
      <c r="H29" s="18">
        <v>439</v>
      </c>
      <c r="I29" s="18">
        <v>426</v>
      </c>
      <c r="J29" s="18">
        <v>386</v>
      </c>
      <c r="K29" s="18">
        <v>417</v>
      </c>
      <c r="L29" s="18">
        <v>387</v>
      </c>
      <c r="M29" s="17"/>
      <c r="N29" s="9">
        <v>439</v>
      </c>
      <c r="O29" s="9">
        <v>426</v>
      </c>
      <c r="P29" s="9">
        <v>386</v>
      </c>
      <c r="Q29" s="9">
        <v>417</v>
      </c>
      <c r="R29" s="9">
        <v>387</v>
      </c>
      <c r="T29" s="15"/>
      <c r="U29" s="15"/>
      <c r="V29" s="15"/>
      <c r="W29" s="15"/>
      <c r="X29" s="15"/>
      <c r="Y29" s="15"/>
      <c r="Z29" s="15"/>
      <c r="AA29" s="15"/>
      <c r="AB29" s="15"/>
    </row>
    <row r="30" spans="2:28" x14ac:dyDescent="0.3">
      <c r="B30" s="32">
        <v>12</v>
      </c>
      <c r="C30" s="9">
        <v>9</v>
      </c>
      <c r="D30" s="9">
        <v>82</v>
      </c>
      <c r="E30" s="9">
        <v>49</v>
      </c>
      <c r="F30" s="33">
        <v>32</v>
      </c>
      <c r="G30" s="17"/>
      <c r="H30" s="18">
        <v>447</v>
      </c>
      <c r="I30" s="18">
        <v>393</v>
      </c>
      <c r="J30" s="18">
        <v>393</v>
      </c>
      <c r="K30" s="18">
        <v>462</v>
      </c>
      <c r="L30" s="18">
        <v>513</v>
      </c>
      <c r="M30" s="17"/>
      <c r="N30" s="9">
        <v>447</v>
      </c>
      <c r="O30" s="9">
        <v>393</v>
      </c>
      <c r="P30" s="9">
        <v>393</v>
      </c>
      <c r="Q30" s="9">
        <v>462</v>
      </c>
      <c r="R30" s="9">
        <v>513</v>
      </c>
      <c r="T30" s="15"/>
      <c r="U30" s="15"/>
      <c r="V30" s="15"/>
      <c r="W30" s="15"/>
      <c r="X30" s="15"/>
      <c r="Y30" s="15"/>
      <c r="Z30" s="15"/>
      <c r="AA30" s="15"/>
      <c r="AB30" s="15"/>
    </row>
    <row r="31" spans="2:28" x14ac:dyDescent="0.3">
      <c r="B31" s="32">
        <v>71</v>
      </c>
      <c r="C31" s="9">
        <v>10</v>
      </c>
      <c r="D31" s="9">
        <v>35</v>
      </c>
      <c r="E31" s="9">
        <v>97</v>
      </c>
      <c r="F31" s="33">
        <v>93</v>
      </c>
      <c r="G31" s="17"/>
      <c r="H31" s="18">
        <v>369</v>
      </c>
      <c r="I31" s="18">
        <v>336</v>
      </c>
      <c r="J31" s="18">
        <v>432</v>
      </c>
      <c r="K31" s="18">
        <v>593</v>
      </c>
      <c r="L31" s="18">
        <v>574</v>
      </c>
      <c r="M31" s="17"/>
      <c r="N31" s="9">
        <v>369</v>
      </c>
      <c r="O31" s="9">
        <v>336</v>
      </c>
      <c r="P31" s="9">
        <v>432</v>
      </c>
      <c r="Q31" s="9">
        <v>593</v>
      </c>
      <c r="R31" s="9">
        <v>574</v>
      </c>
      <c r="T31" s="15"/>
      <c r="U31" s="15"/>
      <c r="V31" s="15"/>
      <c r="W31" s="15"/>
      <c r="X31" s="15"/>
      <c r="Y31" s="15"/>
      <c r="Z31" s="15"/>
      <c r="AA31" s="15"/>
      <c r="AB31" s="15"/>
    </row>
    <row r="32" spans="2:28" ht="19.5" thickBot="1" x14ac:dyDescent="0.35">
      <c r="B32" s="44">
        <v>59</v>
      </c>
      <c r="C32" s="13">
        <v>14</v>
      </c>
      <c r="D32" s="13">
        <v>44</v>
      </c>
      <c r="E32" s="13">
        <v>92</v>
      </c>
      <c r="F32" s="45">
        <v>69</v>
      </c>
      <c r="G32" s="17"/>
      <c r="H32" s="18">
        <v>316</v>
      </c>
      <c r="I32" s="18">
        <v>233</v>
      </c>
      <c r="J32" s="18">
        <v>292</v>
      </c>
      <c r="K32" s="18">
        <v>430</v>
      </c>
      <c r="L32" s="18">
        <v>481</v>
      </c>
      <c r="M32" s="17"/>
      <c r="N32" s="9">
        <v>316</v>
      </c>
      <c r="O32" s="9">
        <v>233</v>
      </c>
      <c r="P32" s="9">
        <v>292</v>
      </c>
      <c r="Q32" s="9">
        <v>430</v>
      </c>
      <c r="R32" s="9">
        <v>481</v>
      </c>
    </row>
    <row r="33" spans="2:18" ht="19.5" thickTop="1" x14ac:dyDescent="0.3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</row>
    <row r="34" spans="2:18" x14ac:dyDescent="0.3">
      <c r="B34" s="1" t="s">
        <v>1</v>
      </c>
      <c r="C34" s="2"/>
      <c r="D34" s="2"/>
      <c r="E34" s="2"/>
      <c r="F34" s="2"/>
      <c r="G34" s="17"/>
      <c r="H34" s="22" t="s">
        <v>36</v>
      </c>
      <c r="I34" s="23" t="s">
        <v>38</v>
      </c>
      <c r="J34" s="24"/>
      <c r="K34" s="24"/>
      <c r="L34" s="24"/>
      <c r="M34" s="17"/>
      <c r="N34" s="25" t="s">
        <v>14</v>
      </c>
      <c r="O34" s="17"/>
      <c r="P34" s="17"/>
      <c r="Q34" s="17"/>
      <c r="R34" s="17"/>
    </row>
    <row r="35" spans="2:18" x14ac:dyDescent="0.3">
      <c r="B35" s="8">
        <v>29</v>
      </c>
      <c r="C35" s="46">
        <v>46</v>
      </c>
      <c r="D35" s="46">
        <v>74</v>
      </c>
      <c r="E35" s="47">
        <v>15</v>
      </c>
      <c r="F35" s="9">
        <v>91</v>
      </c>
      <c r="G35" s="17"/>
      <c r="H35" s="18"/>
      <c r="I35" s="18"/>
      <c r="J35" s="18"/>
      <c r="K35" s="18"/>
      <c r="L35" s="18"/>
      <c r="M35" s="17"/>
      <c r="N35" s="9"/>
      <c r="O35" s="9"/>
      <c r="P35" s="9"/>
      <c r="Q35" s="9"/>
      <c r="R35" s="9"/>
    </row>
    <row r="36" spans="2:18" x14ac:dyDescent="0.3">
      <c r="B36" s="48">
        <v>87</v>
      </c>
      <c r="C36" s="49">
        <v>85</v>
      </c>
      <c r="D36" s="50">
        <v>2</v>
      </c>
      <c r="E36" s="51">
        <v>24</v>
      </c>
      <c r="F36" s="52">
        <v>48</v>
      </c>
      <c r="G36" s="17"/>
      <c r="H36" s="18"/>
      <c r="I36" s="18" cm="1">
        <f t="array" ref="I36:K38">BYRECT_VALID(B35:F39,3,3,_xleta.SUM)</f>
        <v>426</v>
      </c>
      <c r="J36" s="18">
        <v>386</v>
      </c>
      <c r="K36" s="18">
        <v>417</v>
      </c>
      <c r="L36" s="18"/>
      <c r="M36" s="17"/>
      <c r="N36" s="9"/>
      <c r="O36" s="9">
        <v>426</v>
      </c>
      <c r="P36" s="9">
        <v>386</v>
      </c>
      <c r="Q36" s="9">
        <v>417</v>
      </c>
      <c r="R36" s="9"/>
    </row>
    <row r="37" spans="2:18" x14ac:dyDescent="0.3">
      <c r="B37" s="48">
        <v>12</v>
      </c>
      <c r="C37" s="53">
        <v>9</v>
      </c>
      <c r="D37" s="8">
        <v>82</v>
      </c>
      <c r="E37" s="54">
        <v>49</v>
      </c>
      <c r="F37" s="52">
        <v>32</v>
      </c>
      <c r="G37" s="17"/>
      <c r="H37" s="18"/>
      <c r="I37" s="18">
        <v>393</v>
      </c>
      <c r="J37" s="18">
        <v>393</v>
      </c>
      <c r="K37" s="18">
        <v>462</v>
      </c>
      <c r="L37" s="18"/>
      <c r="M37" s="17"/>
      <c r="N37" s="9"/>
      <c r="O37" s="9">
        <v>393</v>
      </c>
      <c r="P37" s="9">
        <v>393</v>
      </c>
      <c r="Q37" s="9">
        <v>462</v>
      </c>
      <c r="R37" s="9"/>
    </row>
    <row r="38" spans="2:18" x14ac:dyDescent="0.3">
      <c r="B38" s="55">
        <v>71</v>
      </c>
      <c r="C38" s="56">
        <v>10</v>
      </c>
      <c r="D38" s="57">
        <v>35</v>
      </c>
      <c r="E38" s="58">
        <v>97</v>
      </c>
      <c r="F38" s="52">
        <v>93</v>
      </c>
      <c r="G38" s="17"/>
      <c r="H38" s="18"/>
      <c r="I38" s="18">
        <v>336</v>
      </c>
      <c r="J38" s="18">
        <v>432</v>
      </c>
      <c r="K38" s="18">
        <v>593</v>
      </c>
      <c r="L38" s="18"/>
      <c r="M38" s="17"/>
      <c r="N38" s="9"/>
      <c r="O38" s="9">
        <v>336</v>
      </c>
      <c r="P38" s="9">
        <v>432</v>
      </c>
      <c r="Q38" s="9">
        <v>593</v>
      </c>
      <c r="R38" s="9"/>
    </row>
    <row r="39" spans="2:18" x14ac:dyDescent="0.3">
      <c r="B39" s="9">
        <v>59</v>
      </c>
      <c r="C39" s="59">
        <v>14</v>
      </c>
      <c r="D39" s="59">
        <v>44</v>
      </c>
      <c r="E39" s="59">
        <v>92</v>
      </c>
      <c r="F39" s="9">
        <v>69</v>
      </c>
      <c r="G39" s="17"/>
      <c r="H39" s="18"/>
      <c r="I39" s="18"/>
      <c r="J39" s="18"/>
      <c r="K39" s="18"/>
      <c r="L39" s="18"/>
      <c r="M39" s="17"/>
      <c r="N39" s="9"/>
      <c r="O39" s="9"/>
      <c r="P39" s="9"/>
      <c r="Q39" s="9"/>
      <c r="R39" s="9"/>
    </row>
    <row r="40" spans="2:18" x14ac:dyDescent="0.3">
      <c r="I40" s="15"/>
      <c r="J40" s="15"/>
      <c r="K40" s="15"/>
    </row>
    <row r="41" spans="2:18" x14ac:dyDescent="0.3">
      <c r="I41" s="15"/>
      <c r="J41" s="15"/>
      <c r="K41" s="15"/>
    </row>
    <row r="42" spans="2:18" x14ac:dyDescent="0.3">
      <c r="I42" s="15"/>
      <c r="J42" s="15"/>
      <c r="K42" s="15"/>
    </row>
  </sheetData>
  <mergeCells count="1">
    <mergeCell ref="K1:L1"/>
  </mergeCells>
  <conditionalFormatting sqref="H7:L11">
    <cfRule type="cellIs" dxfId="4" priority="7" operator="notEqual">
      <formula>N7</formula>
    </cfRule>
  </conditionalFormatting>
  <conditionalFormatting sqref="H14:L18">
    <cfRule type="cellIs" dxfId="3" priority="6" operator="notEqual">
      <formula>N14</formula>
    </cfRule>
  </conditionalFormatting>
  <conditionalFormatting sqref="H21:L25">
    <cfRule type="cellIs" dxfId="2" priority="4" operator="notEqual">
      <formula>N21</formula>
    </cfRule>
  </conditionalFormatting>
  <conditionalFormatting sqref="H28:L32">
    <cfRule type="cellIs" dxfId="1" priority="2" operator="notEqual">
      <formula>N28</formula>
    </cfRule>
  </conditionalFormatting>
  <conditionalFormatting sqref="H35:L39">
    <cfRule type="cellIs" dxfId="0" priority="1" operator="notEqual">
      <formula>N35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17510-0590-43EA-AC20-9C1352D44F42}">
  <dimension ref="A1:AF38"/>
  <sheetViews>
    <sheetView showGridLines="0" zoomScaleNormal="100" workbookViewId="0"/>
  </sheetViews>
  <sheetFormatPr defaultRowHeight="18.75" x14ac:dyDescent="0.3"/>
  <cols>
    <col min="1" max="1" width="10.8984375" customWidth="1"/>
    <col min="2" max="2" width="3.3984375" customWidth="1"/>
    <col min="3" max="30" width="1.796875" customWidth="1"/>
    <col min="31" max="32" width="6.796875" customWidth="1"/>
    <col min="33" max="58" width="2.796875" customWidth="1"/>
    <col min="59" max="59" width="9.59765625"/>
  </cols>
  <sheetData>
    <row r="1" spans="1:32" ht="24" x14ac:dyDescent="0.3">
      <c r="A1" s="70" t="s">
        <v>34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90" t="e" vm="1">
        <v>#VALUE!</v>
      </c>
      <c r="AF1" s="90"/>
    </row>
    <row r="2" spans="1:32" x14ac:dyDescent="0.3">
      <c r="A2" s="71" t="s">
        <v>44</v>
      </c>
      <c r="AF2" s="91" t="s">
        <v>45</v>
      </c>
    </row>
    <row r="3" spans="1:32" x14ac:dyDescent="0.3">
      <c r="A3" t="s">
        <v>21</v>
      </c>
      <c r="B3" s="15">
        <v>1</v>
      </c>
    </row>
    <row r="4" spans="1:32" x14ac:dyDescent="0.3">
      <c r="B4" s="15"/>
    </row>
    <row r="5" spans="1:32" ht="21" x14ac:dyDescent="0.35">
      <c r="C5" s="66" t="s">
        <v>30</v>
      </c>
    </row>
    <row r="6" spans="1:32" ht="13.5" customHeight="1" x14ac:dyDescent="0.3">
      <c r="C6" s="69"/>
      <c r="D6" s="69"/>
      <c r="E6" s="69">
        <v>1</v>
      </c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>
        <v>1</v>
      </c>
      <c r="Y6" s="69"/>
      <c r="Z6" s="69"/>
      <c r="AA6" s="69"/>
      <c r="AB6" s="69"/>
      <c r="AC6" s="69"/>
    </row>
    <row r="7" spans="1:32" ht="13.5" customHeight="1" x14ac:dyDescent="0.3">
      <c r="C7" s="69"/>
      <c r="D7" s="69"/>
      <c r="E7" s="69">
        <v>1</v>
      </c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>
        <v>1</v>
      </c>
      <c r="Y7" s="69">
        <v>1</v>
      </c>
      <c r="Z7" s="69"/>
      <c r="AA7" s="69"/>
      <c r="AB7" s="69"/>
      <c r="AC7" s="69"/>
    </row>
    <row r="8" spans="1:32" ht="13.5" customHeight="1" x14ac:dyDescent="0.3">
      <c r="C8" s="69"/>
      <c r="D8" s="69"/>
      <c r="E8" s="69">
        <v>1</v>
      </c>
      <c r="F8" s="69">
        <v>1</v>
      </c>
      <c r="G8" s="69"/>
      <c r="H8" s="69"/>
      <c r="I8" s="69"/>
      <c r="J8" s="69"/>
      <c r="K8" s="69"/>
      <c r="L8" s="69"/>
      <c r="M8" s="69"/>
      <c r="N8" s="69"/>
      <c r="O8" s="69"/>
      <c r="P8" s="69"/>
      <c r="Q8" s="69">
        <v>1</v>
      </c>
      <c r="R8" s="69">
        <v>1</v>
      </c>
      <c r="S8" s="69">
        <v>1</v>
      </c>
      <c r="T8" s="69"/>
      <c r="U8" s="69"/>
      <c r="V8" s="69"/>
      <c r="W8" s="69"/>
      <c r="X8" s="69">
        <v>1</v>
      </c>
      <c r="Y8" s="69">
        <v>1</v>
      </c>
      <c r="Z8" s="69">
        <v>1</v>
      </c>
      <c r="AA8" s="69">
        <v>1</v>
      </c>
      <c r="AB8" s="69">
        <v>1</v>
      </c>
      <c r="AC8" s="69">
        <v>1</v>
      </c>
    </row>
    <row r="9" spans="1:32" ht="13.5" customHeight="1" x14ac:dyDescent="0.3">
      <c r="C9" s="69"/>
      <c r="D9" s="69"/>
      <c r="E9" s="69">
        <v>1</v>
      </c>
      <c r="F9" s="69">
        <v>1</v>
      </c>
      <c r="G9" s="69">
        <v>1</v>
      </c>
      <c r="H9" s="69"/>
      <c r="I9" s="69"/>
      <c r="J9" s="69"/>
      <c r="K9" s="69"/>
      <c r="L9" s="69"/>
      <c r="M9" s="69"/>
      <c r="N9" s="69"/>
      <c r="O9" s="69"/>
      <c r="P9" s="69"/>
      <c r="Q9" s="69">
        <v>1</v>
      </c>
      <c r="R9" s="69">
        <v>1</v>
      </c>
      <c r="S9" s="69">
        <v>1</v>
      </c>
      <c r="T9" s="69"/>
      <c r="U9" s="69"/>
      <c r="V9" s="69"/>
      <c r="W9" s="69"/>
      <c r="X9" s="69">
        <v>1</v>
      </c>
      <c r="Y9" s="69">
        <v>1</v>
      </c>
      <c r="Z9" s="69">
        <v>1</v>
      </c>
      <c r="AA9" s="69">
        <v>1</v>
      </c>
      <c r="AB9" s="69">
        <v>1</v>
      </c>
      <c r="AC9" s="69">
        <v>1</v>
      </c>
    </row>
    <row r="10" spans="1:32" ht="13.5" customHeight="1" x14ac:dyDescent="0.3">
      <c r="C10" s="69"/>
      <c r="D10" s="69"/>
      <c r="E10" s="69">
        <v>1</v>
      </c>
      <c r="F10" s="69">
        <v>1</v>
      </c>
      <c r="G10" s="69">
        <v>1</v>
      </c>
      <c r="H10" s="69"/>
      <c r="I10" s="69"/>
      <c r="J10" s="69"/>
      <c r="K10" s="69"/>
      <c r="L10" s="69"/>
      <c r="M10" s="69"/>
      <c r="N10" s="69"/>
      <c r="O10" s="69"/>
      <c r="P10" s="69">
        <v>1</v>
      </c>
      <c r="Q10" s="69">
        <v>1</v>
      </c>
      <c r="R10" s="69">
        <v>1</v>
      </c>
      <c r="S10" s="69">
        <v>1</v>
      </c>
      <c r="T10" s="69"/>
      <c r="U10" s="69"/>
      <c r="V10" s="69"/>
      <c r="W10" s="69"/>
      <c r="X10" s="69">
        <v>1</v>
      </c>
      <c r="Y10" s="69">
        <v>1</v>
      </c>
      <c r="Z10" s="69"/>
      <c r="AA10" s="69"/>
      <c r="AB10" s="69"/>
      <c r="AC10" s="69"/>
    </row>
    <row r="11" spans="1:32" ht="13.5" customHeight="1" x14ac:dyDescent="0.3">
      <c r="C11" s="69"/>
      <c r="D11" s="69"/>
      <c r="E11" s="69">
        <v>1</v>
      </c>
      <c r="F11" s="69">
        <v>1</v>
      </c>
      <c r="G11" s="69">
        <v>1</v>
      </c>
      <c r="H11" s="69">
        <v>1</v>
      </c>
      <c r="I11" s="69"/>
      <c r="J11" s="69"/>
      <c r="K11" s="69"/>
      <c r="L11" s="69"/>
      <c r="M11" s="69"/>
      <c r="N11" s="69"/>
      <c r="O11" s="69">
        <v>1</v>
      </c>
      <c r="P11" s="69">
        <v>1</v>
      </c>
      <c r="Q11" s="69">
        <v>1</v>
      </c>
      <c r="R11" s="69">
        <v>1</v>
      </c>
      <c r="S11" s="69">
        <v>1</v>
      </c>
      <c r="T11" s="69"/>
      <c r="U11" s="69"/>
      <c r="V11" s="69"/>
      <c r="W11" s="69"/>
      <c r="X11" s="69">
        <v>1</v>
      </c>
      <c r="Y11" s="69">
        <v>1</v>
      </c>
      <c r="Z11" s="69"/>
      <c r="AA11" s="69"/>
      <c r="AB11" s="69"/>
      <c r="AC11" s="69"/>
    </row>
    <row r="12" spans="1:32" ht="13.5" customHeight="1" x14ac:dyDescent="0.3">
      <c r="C12" s="69"/>
      <c r="D12" s="69"/>
      <c r="E12" s="69"/>
      <c r="F12" s="69">
        <v>1</v>
      </c>
      <c r="G12" s="69">
        <v>1</v>
      </c>
      <c r="H12" s="69">
        <v>1</v>
      </c>
      <c r="I12" s="69"/>
      <c r="J12" s="69"/>
      <c r="K12" s="69"/>
      <c r="L12" s="69"/>
      <c r="M12" s="69"/>
      <c r="N12" s="69">
        <v>1</v>
      </c>
      <c r="O12" s="69">
        <v>1</v>
      </c>
      <c r="P12" s="69">
        <v>1</v>
      </c>
      <c r="Q12" s="69">
        <v>1</v>
      </c>
      <c r="R12" s="69">
        <v>1</v>
      </c>
      <c r="S12" s="69">
        <v>1</v>
      </c>
      <c r="T12" s="69"/>
      <c r="U12" s="69"/>
      <c r="V12" s="69"/>
      <c r="W12" s="69"/>
      <c r="X12" s="69">
        <v>1</v>
      </c>
      <c r="Y12" s="69">
        <v>1</v>
      </c>
      <c r="Z12" s="69"/>
      <c r="AA12" s="69"/>
      <c r="AB12" s="69"/>
      <c r="AC12" s="69"/>
    </row>
    <row r="13" spans="1:32" ht="13.5" customHeight="1" x14ac:dyDescent="0.3">
      <c r="C13" s="69"/>
      <c r="D13" s="69"/>
      <c r="E13" s="69"/>
      <c r="F13" s="69">
        <v>1</v>
      </c>
      <c r="G13" s="69">
        <v>1</v>
      </c>
      <c r="H13" s="69">
        <v>1</v>
      </c>
      <c r="I13" s="69">
        <v>1</v>
      </c>
      <c r="J13" s="69">
        <v>1</v>
      </c>
      <c r="K13" s="69">
        <v>1</v>
      </c>
      <c r="L13" s="69">
        <v>1</v>
      </c>
      <c r="M13" s="69">
        <v>1</v>
      </c>
      <c r="N13" s="69">
        <v>1</v>
      </c>
      <c r="O13" s="69">
        <v>1</v>
      </c>
      <c r="P13" s="69">
        <v>1</v>
      </c>
      <c r="Q13" s="69">
        <v>1</v>
      </c>
      <c r="R13" s="69">
        <v>1</v>
      </c>
      <c r="S13" s="69">
        <v>1</v>
      </c>
      <c r="T13" s="69"/>
      <c r="U13" s="69"/>
      <c r="V13" s="69"/>
      <c r="W13" s="69"/>
      <c r="X13" s="69">
        <v>1</v>
      </c>
      <c r="Y13" s="69">
        <v>1</v>
      </c>
      <c r="Z13" s="69"/>
      <c r="AA13" s="69"/>
      <c r="AB13" s="69"/>
      <c r="AC13" s="69"/>
    </row>
    <row r="14" spans="1:32" ht="13.5" customHeight="1" x14ac:dyDescent="0.3">
      <c r="C14" s="69"/>
      <c r="D14" s="69"/>
      <c r="E14" s="69"/>
      <c r="F14" s="69"/>
      <c r="G14" s="69"/>
      <c r="H14" s="69"/>
      <c r="I14" s="69"/>
      <c r="J14" s="69"/>
      <c r="K14" s="69">
        <v>1</v>
      </c>
      <c r="L14" s="69">
        <v>1</v>
      </c>
      <c r="M14" s="69"/>
      <c r="N14" s="69"/>
      <c r="O14" s="69"/>
      <c r="P14" s="69">
        <v>1</v>
      </c>
      <c r="Q14" s="69">
        <v>1</v>
      </c>
      <c r="R14" s="69">
        <v>1</v>
      </c>
      <c r="S14" s="69">
        <v>1</v>
      </c>
      <c r="T14" s="69">
        <v>1</v>
      </c>
      <c r="U14" s="69">
        <v>1</v>
      </c>
      <c r="V14" s="69">
        <v>1</v>
      </c>
      <c r="W14" s="69">
        <v>1</v>
      </c>
      <c r="X14" s="69">
        <v>1</v>
      </c>
      <c r="Y14" s="69">
        <v>1</v>
      </c>
      <c r="Z14" s="69">
        <v>1</v>
      </c>
      <c r="AA14" s="69">
        <v>1</v>
      </c>
      <c r="AB14" s="69">
        <v>1</v>
      </c>
      <c r="AC14" s="69">
        <v>1</v>
      </c>
    </row>
    <row r="15" spans="1:32" ht="13.5" customHeight="1" x14ac:dyDescent="0.3">
      <c r="C15" s="69"/>
      <c r="D15" s="69"/>
      <c r="E15" s="69"/>
      <c r="F15" s="69"/>
      <c r="G15" s="69"/>
      <c r="H15" s="69"/>
      <c r="I15" s="69"/>
      <c r="J15" s="69"/>
      <c r="K15" s="69">
        <v>1</v>
      </c>
      <c r="L15" s="69">
        <v>1</v>
      </c>
      <c r="M15" s="69"/>
      <c r="N15" s="69"/>
      <c r="O15" s="69"/>
      <c r="P15" s="69">
        <v>1</v>
      </c>
      <c r="Q15" s="69">
        <v>1</v>
      </c>
      <c r="R15" s="69">
        <v>1</v>
      </c>
      <c r="S15" s="69">
        <v>1</v>
      </c>
      <c r="T15" s="69">
        <v>1</v>
      </c>
      <c r="U15" s="69">
        <v>1</v>
      </c>
      <c r="V15" s="69">
        <v>1</v>
      </c>
      <c r="W15" s="69">
        <v>1</v>
      </c>
      <c r="X15" s="69">
        <v>1</v>
      </c>
      <c r="Y15" s="69">
        <v>1</v>
      </c>
      <c r="Z15" s="69">
        <v>1</v>
      </c>
      <c r="AA15" s="69">
        <v>1</v>
      </c>
      <c r="AB15" s="69">
        <v>1</v>
      </c>
      <c r="AC15" s="69">
        <v>1</v>
      </c>
    </row>
    <row r="16" spans="1:32" ht="13.5" customHeight="1" x14ac:dyDescent="0.3">
      <c r="C16" s="69"/>
      <c r="D16" s="69"/>
      <c r="E16" s="69"/>
      <c r="F16" s="69"/>
      <c r="G16" s="69">
        <v>1</v>
      </c>
      <c r="H16" s="69">
        <v>1</v>
      </c>
      <c r="I16" s="69">
        <v>1</v>
      </c>
      <c r="J16" s="69">
        <v>1</v>
      </c>
      <c r="K16" s="69">
        <v>1</v>
      </c>
      <c r="L16" s="69">
        <v>1</v>
      </c>
      <c r="M16" s="69"/>
      <c r="N16" s="69"/>
      <c r="O16" s="69"/>
      <c r="P16" s="69">
        <v>1</v>
      </c>
      <c r="Q16" s="69">
        <v>1</v>
      </c>
      <c r="R16" s="69">
        <v>1</v>
      </c>
      <c r="S16" s="69">
        <v>1</v>
      </c>
      <c r="T16" s="69"/>
      <c r="U16" s="69"/>
      <c r="V16" s="69"/>
      <c r="W16" s="69"/>
      <c r="X16" s="69"/>
      <c r="Y16" s="69"/>
      <c r="Z16" s="69"/>
      <c r="AA16" s="69"/>
      <c r="AB16" s="69"/>
      <c r="AC16" s="69"/>
    </row>
    <row r="17" spans="3:29" ht="13.5" customHeight="1" x14ac:dyDescent="0.3">
      <c r="C17" s="69"/>
      <c r="D17" s="69"/>
      <c r="E17" s="69"/>
      <c r="F17" s="69"/>
      <c r="G17" s="69">
        <v>1</v>
      </c>
      <c r="H17" s="69">
        <v>1</v>
      </c>
      <c r="I17" s="69">
        <v>1</v>
      </c>
      <c r="J17" s="69">
        <v>1</v>
      </c>
      <c r="K17" s="69">
        <v>1</v>
      </c>
      <c r="L17" s="69">
        <v>1</v>
      </c>
      <c r="M17" s="69"/>
      <c r="N17" s="69"/>
      <c r="O17" s="69"/>
      <c r="P17" s="69">
        <v>1</v>
      </c>
      <c r="Q17" s="69">
        <v>1</v>
      </c>
      <c r="R17" s="69">
        <v>1</v>
      </c>
      <c r="S17" s="69">
        <v>1</v>
      </c>
      <c r="T17" s="69"/>
      <c r="U17" s="69"/>
      <c r="V17" s="69"/>
      <c r="W17" s="69"/>
      <c r="X17" s="69">
        <v>1</v>
      </c>
      <c r="Y17" s="69">
        <v>1</v>
      </c>
      <c r="Z17" s="69"/>
      <c r="AA17" s="69"/>
      <c r="AB17" s="69"/>
      <c r="AC17" s="69"/>
    </row>
    <row r="18" spans="3:29" ht="13.5" customHeight="1" x14ac:dyDescent="0.3">
      <c r="C18" s="69">
        <v>1</v>
      </c>
      <c r="D18" s="69">
        <v>1</v>
      </c>
      <c r="E18" s="69"/>
      <c r="F18" s="69"/>
      <c r="G18" s="69">
        <v>1</v>
      </c>
      <c r="H18" s="69">
        <v>1</v>
      </c>
      <c r="I18" s="69">
        <v>1</v>
      </c>
      <c r="J18" s="69">
        <v>1</v>
      </c>
      <c r="K18" s="69">
        <v>1</v>
      </c>
      <c r="L18" s="69"/>
      <c r="M18" s="69"/>
      <c r="N18" s="69"/>
      <c r="O18" s="69"/>
      <c r="P18" s="69">
        <v>1</v>
      </c>
      <c r="Q18" s="69">
        <v>1</v>
      </c>
      <c r="R18" s="69">
        <v>1</v>
      </c>
      <c r="S18" s="69">
        <v>1</v>
      </c>
      <c r="T18" s="69"/>
      <c r="U18" s="69"/>
      <c r="V18" s="69"/>
      <c r="W18" s="69"/>
      <c r="X18" s="69">
        <v>1</v>
      </c>
      <c r="Y18" s="69">
        <v>1</v>
      </c>
      <c r="Z18" s="69"/>
      <c r="AA18" s="69"/>
      <c r="AB18" s="69"/>
      <c r="AC18" s="69"/>
    </row>
    <row r="19" spans="3:29" ht="13.5" customHeight="1" x14ac:dyDescent="0.3">
      <c r="C19" s="69">
        <v>1</v>
      </c>
      <c r="D19" s="69">
        <v>1</v>
      </c>
      <c r="E19" s="69"/>
      <c r="F19" s="69"/>
      <c r="G19" s="69">
        <v>1</v>
      </c>
      <c r="H19" s="69">
        <v>1</v>
      </c>
      <c r="I19" s="69">
        <v>1</v>
      </c>
      <c r="J19" s="69">
        <v>1</v>
      </c>
      <c r="K19" s="69">
        <v>1</v>
      </c>
      <c r="L19" s="69"/>
      <c r="M19" s="69"/>
      <c r="N19" s="69"/>
      <c r="O19" s="69"/>
      <c r="P19" s="69">
        <v>1</v>
      </c>
      <c r="Q19" s="69">
        <v>1</v>
      </c>
      <c r="R19" s="69">
        <v>1</v>
      </c>
      <c r="S19" s="69">
        <v>1</v>
      </c>
      <c r="T19" s="69"/>
      <c r="U19" s="69"/>
      <c r="V19" s="69"/>
      <c r="W19" s="69"/>
      <c r="X19" s="69">
        <v>1</v>
      </c>
      <c r="Y19" s="69">
        <v>1</v>
      </c>
      <c r="Z19" s="69"/>
      <c r="AA19" s="69"/>
      <c r="AB19" s="69"/>
      <c r="AC19" s="69"/>
    </row>
    <row r="20" spans="3:29" ht="13.5" customHeight="1" x14ac:dyDescent="0.3">
      <c r="C20" s="69"/>
      <c r="D20" s="69"/>
      <c r="E20" s="69"/>
      <c r="F20" s="69"/>
      <c r="G20" s="69">
        <v>1</v>
      </c>
      <c r="H20" s="69">
        <v>1</v>
      </c>
      <c r="I20" s="69">
        <v>1</v>
      </c>
      <c r="J20" s="69">
        <v>1</v>
      </c>
      <c r="K20" s="69">
        <v>1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>
        <v>1</v>
      </c>
      <c r="Y20" s="69">
        <v>1</v>
      </c>
      <c r="Z20" s="69"/>
      <c r="AA20" s="69"/>
      <c r="AB20" s="69"/>
      <c r="AC20" s="69"/>
    </row>
    <row r="21" spans="3:29" ht="13.5" customHeight="1" x14ac:dyDescent="0.3">
      <c r="C21" s="69"/>
      <c r="D21" s="69"/>
      <c r="E21" s="69"/>
      <c r="F21" s="69"/>
      <c r="G21" s="69">
        <v>1</v>
      </c>
      <c r="H21" s="69">
        <v>1</v>
      </c>
      <c r="I21" s="69">
        <v>1</v>
      </c>
      <c r="J21" s="69">
        <v>1</v>
      </c>
      <c r="K21" s="69">
        <v>1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>
        <v>1</v>
      </c>
      <c r="Y21" s="69">
        <v>1</v>
      </c>
      <c r="Z21" s="69"/>
      <c r="AA21" s="69"/>
      <c r="AB21" s="69"/>
      <c r="AC21" s="69"/>
    </row>
    <row r="22" spans="3:29" ht="21" x14ac:dyDescent="0.35">
      <c r="C22" s="66" t="s">
        <v>39</v>
      </c>
    </row>
    <row r="23" spans="3:29" ht="13.5" customHeight="1" x14ac:dyDescent="0.3">
      <c r="C23" s="72" cm="1">
        <f t="array" ref="C23:AC38">_xlfn.LET(_xlpm.array, C6:AC21, BYRECT(IF(_xlpm.array = "", 0, _xlpm.array), -1, -1, 5, 5, _xleta.AVERAGE, B3, 0))</f>
        <v>0.375</v>
      </c>
      <c r="D23" s="72">
        <v>0.35</v>
      </c>
      <c r="E23" s="72">
        <v>0.35</v>
      </c>
      <c r="F23" s="72">
        <v>0.35</v>
      </c>
      <c r="G23" s="72">
        <v>0.15</v>
      </c>
      <c r="H23" s="72">
        <v>0.05</v>
      </c>
      <c r="I23" s="72">
        <v>0</v>
      </c>
      <c r="J23" s="72">
        <v>0</v>
      </c>
      <c r="K23" s="72">
        <v>0</v>
      </c>
      <c r="L23" s="72">
        <v>0</v>
      </c>
      <c r="M23" s="72">
        <v>0</v>
      </c>
      <c r="N23" s="72">
        <v>0.1</v>
      </c>
      <c r="O23" s="72">
        <v>0.2</v>
      </c>
      <c r="P23" s="72">
        <v>0.3</v>
      </c>
      <c r="Q23" s="72">
        <v>0.3</v>
      </c>
      <c r="R23" s="72">
        <v>0.3</v>
      </c>
      <c r="S23" s="72">
        <v>0.2</v>
      </c>
      <c r="T23" s="72">
        <v>0.1</v>
      </c>
      <c r="U23" s="72">
        <v>0.2</v>
      </c>
      <c r="V23" s="72">
        <v>0.35</v>
      </c>
      <c r="W23" s="72">
        <v>0.45</v>
      </c>
      <c r="X23" s="72">
        <v>0.55000000000000004</v>
      </c>
      <c r="Y23" s="72">
        <v>0.65</v>
      </c>
      <c r="Z23" s="72">
        <v>0.55000000000000004</v>
      </c>
      <c r="AA23" s="72">
        <v>0.5</v>
      </c>
      <c r="AB23" s="72">
        <v>0.5</v>
      </c>
      <c r="AC23" s="72">
        <v>0.5</v>
      </c>
    </row>
    <row r="24" spans="3:29" ht="13.5" customHeight="1" x14ac:dyDescent="0.3">
      <c r="C24" s="72">
        <v>0.4</v>
      </c>
      <c r="D24" s="72">
        <v>0.4</v>
      </c>
      <c r="E24" s="72">
        <v>0.4</v>
      </c>
      <c r="F24" s="72">
        <v>0.4</v>
      </c>
      <c r="G24" s="72">
        <v>0.2</v>
      </c>
      <c r="H24" s="72">
        <v>0.08</v>
      </c>
      <c r="I24" s="72">
        <v>0</v>
      </c>
      <c r="J24" s="72">
        <v>0</v>
      </c>
      <c r="K24" s="72">
        <v>0</v>
      </c>
      <c r="L24" s="72">
        <v>0</v>
      </c>
      <c r="M24" s="72">
        <v>0.04</v>
      </c>
      <c r="N24" s="72">
        <v>0.16</v>
      </c>
      <c r="O24" s="72">
        <v>0.28000000000000003</v>
      </c>
      <c r="P24" s="72">
        <v>0.4</v>
      </c>
      <c r="Q24" s="72">
        <v>0.4</v>
      </c>
      <c r="R24" s="72">
        <v>0.36</v>
      </c>
      <c r="S24" s="72">
        <v>0.24</v>
      </c>
      <c r="T24" s="72">
        <v>0.12</v>
      </c>
      <c r="U24" s="72">
        <v>0.2</v>
      </c>
      <c r="V24" s="72">
        <v>0.36</v>
      </c>
      <c r="W24" s="72">
        <v>0.44</v>
      </c>
      <c r="X24" s="72">
        <v>0.52</v>
      </c>
      <c r="Y24" s="72">
        <v>0.6</v>
      </c>
      <c r="Z24" s="72">
        <v>0.48</v>
      </c>
      <c r="AA24" s="72">
        <v>0.4</v>
      </c>
      <c r="AB24" s="72">
        <v>0.4</v>
      </c>
      <c r="AC24" s="72">
        <v>0.4</v>
      </c>
    </row>
    <row r="25" spans="3:29" ht="13.5" customHeight="1" x14ac:dyDescent="0.3">
      <c r="C25" s="72">
        <v>0.45</v>
      </c>
      <c r="D25" s="72">
        <v>0.48</v>
      </c>
      <c r="E25" s="72">
        <v>0.52</v>
      </c>
      <c r="F25" s="72">
        <v>0.52</v>
      </c>
      <c r="G25" s="72">
        <v>0.32</v>
      </c>
      <c r="H25" s="72">
        <v>0.16</v>
      </c>
      <c r="I25" s="72">
        <v>0.04</v>
      </c>
      <c r="J25" s="72">
        <v>0</v>
      </c>
      <c r="K25" s="72">
        <v>0</v>
      </c>
      <c r="L25" s="72">
        <v>0.04</v>
      </c>
      <c r="M25" s="72">
        <v>0.12</v>
      </c>
      <c r="N25" s="72">
        <v>0.28000000000000003</v>
      </c>
      <c r="O25" s="72">
        <v>0.44</v>
      </c>
      <c r="P25" s="72">
        <v>0.6</v>
      </c>
      <c r="Q25" s="72">
        <v>0.56000000000000005</v>
      </c>
      <c r="R25" s="72">
        <v>0.48</v>
      </c>
      <c r="S25" s="72">
        <v>0.32</v>
      </c>
      <c r="T25" s="72">
        <v>0.16</v>
      </c>
      <c r="U25" s="72">
        <v>0.2</v>
      </c>
      <c r="V25" s="72">
        <v>0.4</v>
      </c>
      <c r="W25" s="72">
        <v>0.48</v>
      </c>
      <c r="X25" s="72">
        <v>0.56000000000000005</v>
      </c>
      <c r="Y25" s="72">
        <v>0.64</v>
      </c>
      <c r="Z25" s="72">
        <v>0.52</v>
      </c>
      <c r="AA25" s="72">
        <v>0.4</v>
      </c>
      <c r="AB25" s="72">
        <v>0.4</v>
      </c>
      <c r="AC25" s="72">
        <v>0.4</v>
      </c>
    </row>
    <row r="26" spans="3:29" ht="13.5" customHeight="1" x14ac:dyDescent="0.3">
      <c r="C26" s="72">
        <v>0.45</v>
      </c>
      <c r="D26" s="72">
        <v>0.52</v>
      </c>
      <c r="E26" s="72">
        <v>0.6</v>
      </c>
      <c r="F26" s="72">
        <v>0.6</v>
      </c>
      <c r="G26" s="72">
        <v>0.44</v>
      </c>
      <c r="H26" s="72">
        <v>0.24</v>
      </c>
      <c r="I26" s="72">
        <v>0.08</v>
      </c>
      <c r="J26" s="72">
        <v>0</v>
      </c>
      <c r="K26" s="72">
        <v>0.04</v>
      </c>
      <c r="L26" s="72">
        <v>0.12</v>
      </c>
      <c r="M26" s="72">
        <v>0.24</v>
      </c>
      <c r="N26" s="72">
        <v>0.44</v>
      </c>
      <c r="O26" s="72">
        <v>0.64</v>
      </c>
      <c r="P26" s="72">
        <v>0.8</v>
      </c>
      <c r="Q26" s="72">
        <v>0.72</v>
      </c>
      <c r="R26" s="72">
        <v>0.6</v>
      </c>
      <c r="S26" s="72">
        <v>0.4</v>
      </c>
      <c r="T26" s="72">
        <v>0.2</v>
      </c>
      <c r="U26" s="72">
        <v>0.2</v>
      </c>
      <c r="V26" s="72">
        <v>0.4</v>
      </c>
      <c r="W26" s="72">
        <v>0.48</v>
      </c>
      <c r="X26" s="72">
        <v>0.56000000000000005</v>
      </c>
      <c r="Y26" s="72">
        <v>0.64</v>
      </c>
      <c r="Z26" s="72">
        <v>0.52</v>
      </c>
      <c r="AA26" s="72">
        <v>0.4</v>
      </c>
      <c r="AB26" s="72">
        <v>0.4</v>
      </c>
      <c r="AC26" s="72">
        <v>0.4</v>
      </c>
    </row>
    <row r="27" spans="3:29" ht="13.5" customHeight="1" x14ac:dyDescent="0.3">
      <c r="C27" s="72">
        <v>0.4</v>
      </c>
      <c r="D27" s="72">
        <v>0.52</v>
      </c>
      <c r="E27" s="72">
        <v>0.64</v>
      </c>
      <c r="F27" s="72">
        <v>0.68</v>
      </c>
      <c r="G27" s="72">
        <v>0.6</v>
      </c>
      <c r="H27" s="72">
        <v>0.44</v>
      </c>
      <c r="I27" s="72">
        <v>0.28000000000000003</v>
      </c>
      <c r="J27" s="72">
        <v>0.2</v>
      </c>
      <c r="K27" s="72">
        <v>0.24</v>
      </c>
      <c r="L27" s="72">
        <v>0.32</v>
      </c>
      <c r="M27" s="72">
        <v>0.44</v>
      </c>
      <c r="N27" s="72">
        <v>0.6</v>
      </c>
      <c r="O27" s="72">
        <v>0.76</v>
      </c>
      <c r="P27" s="72">
        <v>0.88</v>
      </c>
      <c r="Q27" s="72">
        <v>0.76</v>
      </c>
      <c r="R27" s="72">
        <v>0.6</v>
      </c>
      <c r="S27" s="72">
        <v>0.4</v>
      </c>
      <c r="T27" s="72">
        <v>0.2</v>
      </c>
      <c r="U27" s="72">
        <v>0.2</v>
      </c>
      <c r="V27" s="72">
        <v>0.4</v>
      </c>
      <c r="W27" s="72">
        <v>0.44</v>
      </c>
      <c r="X27" s="72">
        <v>0.48</v>
      </c>
      <c r="Y27" s="72">
        <v>0.52</v>
      </c>
      <c r="Z27" s="72">
        <v>0.36</v>
      </c>
      <c r="AA27" s="72">
        <v>0.2</v>
      </c>
      <c r="AB27" s="72">
        <v>0.2</v>
      </c>
      <c r="AC27" s="72">
        <v>0.2</v>
      </c>
    </row>
    <row r="28" spans="3:29" ht="13.5" customHeight="1" x14ac:dyDescent="0.3">
      <c r="C28" s="72">
        <v>0.3</v>
      </c>
      <c r="D28" s="72">
        <v>0.4</v>
      </c>
      <c r="E28" s="72">
        <v>0.52</v>
      </c>
      <c r="F28" s="72">
        <v>0.56000000000000005</v>
      </c>
      <c r="G28" s="72">
        <v>0.52</v>
      </c>
      <c r="H28" s="72">
        <v>0.44</v>
      </c>
      <c r="I28" s="72">
        <v>0.36</v>
      </c>
      <c r="J28" s="72">
        <v>0.28000000000000003</v>
      </c>
      <c r="K28" s="72">
        <v>0.32</v>
      </c>
      <c r="L28" s="72">
        <v>0.4</v>
      </c>
      <c r="M28" s="72">
        <v>0.52</v>
      </c>
      <c r="N28" s="72">
        <v>0.64</v>
      </c>
      <c r="O28" s="72">
        <v>0.8</v>
      </c>
      <c r="P28" s="72">
        <v>0.92</v>
      </c>
      <c r="Q28" s="72">
        <v>0.84</v>
      </c>
      <c r="R28" s="72">
        <v>0.68</v>
      </c>
      <c r="S28" s="72">
        <v>0.52</v>
      </c>
      <c r="T28" s="72">
        <v>0.36</v>
      </c>
      <c r="U28" s="72">
        <v>0.36</v>
      </c>
      <c r="V28" s="72">
        <v>0.52</v>
      </c>
      <c r="W28" s="72">
        <v>0.52</v>
      </c>
      <c r="X28" s="72">
        <v>0.52</v>
      </c>
      <c r="Y28" s="72">
        <v>0.52</v>
      </c>
      <c r="Z28" s="72">
        <v>0.36</v>
      </c>
      <c r="AA28" s="72">
        <v>0.2</v>
      </c>
      <c r="AB28" s="72">
        <v>0.2</v>
      </c>
      <c r="AC28" s="72">
        <v>0.2</v>
      </c>
    </row>
    <row r="29" spans="3:29" ht="13.5" customHeight="1" x14ac:dyDescent="0.3">
      <c r="C29" s="72">
        <v>0.2</v>
      </c>
      <c r="D29" s="72">
        <v>0.28000000000000003</v>
      </c>
      <c r="E29" s="72">
        <v>0.4</v>
      </c>
      <c r="F29" s="72">
        <v>0.44</v>
      </c>
      <c r="G29" s="72">
        <v>0.44</v>
      </c>
      <c r="H29" s="72">
        <v>0.44</v>
      </c>
      <c r="I29" s="72">
        <v>0.44</v>
      </c>
      <c r="J29" s="72">
        <v>0.36</v>
      </c>
      <c r="K29" s="72">
        <v>0.4</v>
      </c>
      <c r="L29" s="72">
        <v>0.48</v>
      </c>
      <c r="M29" s="72">
        <v>0.56000000000000005</v>
      </c>
      <c r="N29" s="72">
        <v>0.64</v>
      </c>
      <c r="O29" s="72">
        <v>0.8</v>
      </c>
      <c r="P29" s="72">
        <v>0.92</v>
      </c>
      <c r="Q29" s="72">
        <v>0.88</v>
      </c>
      <c r="R29" s="72">
        <v>0.76</v>
      </c>
      <c r="S29" s="72">
        <v>0.64</v>
      </c>
      <c r="T29" s="72">
        <v>0.52</v>
      </c>
      <c r="U29" s="72">
        <v>0.52</v>
      </c>
      <c r="V29" s="72">
        <v>0.64</v>
      </c>
      <c r="W29" s="72">
        <v>0.64</v>
      </c>
      <c r="X29" s="72">
        <v>0.64</v>
      </c>
      <c r="Y29" s="72">
        <v>0.64</v>
      </c>
      <c r="Z29" s="72">
        <v>0.52</v>
      </c>
      <c r="AA29" s="72">
        <v>0.4</v>
      </c>
      <c r="AB29" s="72">
        <v>0.4</v>
      </c>
      <c r="AC29" s="72">
        <v>0.4</v>
      </c>
    </row>
    <row r="30" spans="3:29" ht="13.5" customHeight="1" x14ac:dyDescent="0.3">
      <c r="C30" s="72">
        <v>0.1</v>
      </c>
      <c r="D30" s="72">
        <v>0.2</v>
      </c>
      <c r="E30" s="72">
        <v>0.32</v>
      </c>
      <c r="F30" s="72">
        <v>0.4</v>
      </c>
      <c r="G30" s="72">
        <v>0.48</v>
      </c>
      <c r="H30" s="72">
        <v>0.56000000000000005</v>
      </c>
      <c r="I30" s="72">
        <v>0.6</v>
      </c>
      <c r="J30" s="72">
        <v>0.52</v>
      </c>
      <c r="K30" s="72">
        <v>0.52</v>
      </c>
      <c r="L30" s="72">
        <v>0.52</v>
      </c>
      <c r="M30" s="72">
        <v>0.56000000000000005</v>
      </c>
      <c r="N30" s="72">
        <v>0.6</v>
      </c>
      <c r="O30" s="72">
        <v>0.76</v>
      </c>
      <c r="P30" s="72">
        <v>0.88</v>
      </c>
      <c r="Q30" s="72">
        <v>0.88</v>
      </c>
      <c r="R30" s="72">
        <v>0.76</v>
      </c>
      <c r="S30" s="72">
        <v>0.64</v>
      </c>
      <c r="T30" s="72">
        <v>0.52</v>
      </c>
      <c r="U30" s="72">
        <v>0.48</v>
      </c>
      <c r="V30" s="72">
        <v>0.56000000000000005</v>
      </c>
      <c r="W30" s="72">
        <v>0.56000000000000005</v>
      </c>
      <c r="X30" s="72">
        <v>0.56000000000000005</v>
      </c>
      <c r="Y30" s="72">
        <v>0.56000000000000005</v>
      </c>
      <c r="Z30" s="72">
        <v>0.48</v>
      </c>
      <c r="AA30" s="72">
        <v>0.4</v>
      </c>
      <c r="AB30" s="72">
        <v>0.4</v>
      </c>
      <c r="AC30" s="72">
        <v>0.4</v>
      </c>
    </row>
    <row r="31" spans="3:29" ht="13.5" customHeight="1" x14ac:dyDescent="0.3">
      <c r="C31" s="72">
        <v>0.05</v>
      </c>
      <c r="D31" s="72">
        <v>0.16</v>
      </c>
      <c r="E31" s="72">
        <v>0.28000000000000003</v>
      </c>
      <c r="F31" s="72">
        <v>0.4</v>
      </c>
      <c r="G31" s="72">
        <v>0.52</v>
      </c>
      <c r="H31" s="72">
        <v>0.68</v>
      </c>
      <c r="I31" s="72">
        <v>0.76</v>
      </c>
      <c r="J31" s="72">
        <v>0.68</v>
      </c>
      <c r="K31" s="72">
        <v>0.6</v>
      </c>
      <c r="L31" s="72">
        <v>0.52</v>
      </c>
      <c r="M31" s="72">
        <v>0.52</v>
      </c>
      <c r="N31" s="72">
        <v>0.52</v>
      </c>
      <c r="O31" s="72">
        <v>0.68</v>
      </c>
      <c r="P31" s="72">
        <v>0.84</v>
      </c>
      <c r="Q31" s="72">
        <v>0.88</v>
      </c>
      <c r="R31" s="72">
        <v>0.76</v>
      </c>
      <c r="S31" s="72">
        <v>0.64</v>
      </c>
      <c r="T31" s="72">
        <v>0.52</v>
      </c>
      <c r="U31" s="72">
        <v>0.48</v>
      </c>
      <c r="V31" s="72">
        <v>0.56000000000000005</v>
      </c>
      <c r="W31" s="72">
        <v>0.56000000000000005</v>
      </c>
      <c r="X31" s="72">
        <v>0.56000000000000005</v>
      </c>
      <c r="Y31" s="72">
        <v>0.56000000000000005</v>
      </c>
      <c r="Z31" s="72">
        <v>0.48</v>
      </c>
      <c r="AA31" s="72">
        <v>0.4</v>
      </c>
      <c r="AB31" s="72">
        <v>0.4</v>
      </c>
      <c r="AC31" s="72">
        <v>0.4</v>
      </c>
    </row>
    <row r="32" spans="3:29" ht="13.5" customHeight="1" x14ac:dyDescent="0.3">
      <c r="C32" s="72">
        <v>0.1</v>
      </c>
      <c r="D32" s="72">
        <v>0.2</v>
      </c>
      <c r="E32" s="72">
        <v>0.28000000000000003</v>
      </c>
      <c r="F32" s="72">
        <v>0.36</v>
      </c>
      <c r="G32" s="72">
        <v>0.48</v>
      </c>
      <c r="H32" s="72">
        <v>0.68</v>
      </c>
      <c r="I32" s="72">
        <v>0.72</v>
      </c>
      <c r="J32" s="72">
        <v>0.6</v>
      </c>
      <c r="K32" s="72">
        <v>0.48</v>
      </c>
      <c r="L32" s="72">
        <v>0.36</v>
      </c>
      <c r="M32" s="72">
        <v>0.36</v>
      </c>
      <c r="N32" s="72">
        <v>0.4</v>
      </c>
      <c r="O32" s="72">
        <v>0.6</v>
      </c>
      <c r="P32" s="72">
        <v>0.8</v>
      </c>
      <c r="Q32" s="72">
        <v>0.88</v>
      </c>
      <c r="R32" s="72">
        <v>0.76</v>
      </c>
      <c r="S32" s="72">
        <v>0.64</v>
      </c>
      <c r="T32" s="72">
        <v>0.52</v>
      </c>
      <c r="U32" s="72">
        <v>0.48</v>
      </c>
      <c r="V32" s="72">
        <v>0.56000000000000005</v>
      </c>
      <c r="W32" s="72">
        <v>0.56000000000000005</v>
      </c>
      <c r="X32" s="72">
        <v>0.56000000000000005</v>
      </c>
      <c r="Y32" s="72">
        <v>0.56000000000000005</v>
      </c>
      <c r="Z32" s="72">
        <v>0.48</v>
      </c>
      <c r="AA32" s="72">
        <v>0.4</v>
      </c>
      <c r="AB32" s="72">
        <v>0.4</v>
      </c>
      <c r="AC32" s="72">
        <v>0.4</v>
      </c>
    </row>
    <row r="33" spans="3:29" ht="13.5" customHeight="1" x14ac:dyDescent="0.3">
      <c r="C33" s="72">
        <v>0.2</v>
      </c>
      <c r="D33" s="72">
        <v>0.32</v>
      </c>
      <c r="E33" s="72">
        <v>0.4</v>
      </c>
      <c r="F33" s="72">
        <v>0.48</v>
      </c>
      <c r="G33" s="72">
        <v>0.64</v>
      </c>
      <c r="H33" s="72">
        <v>0.84</v>
      </c>
      <c r="I33" s="72">
        <v>0.8</v>
      </c>
      <c r="J33" s="72">
        <v>0.64</v>
      </c>
      <c r="K33" s="72">
        <v>0.48</v>
      </c>
      <c r="L33" s="72">
        <v>0.32</v>
      </c>
      <c r="M33" s="72">
        <v>0.32</v>
      </c>
      <c r="N33" s="72">
        <v>0.4</v>
      </c>
      <c r="O33" s="72">
        <v>0.6</v>
      </c>
      <c r="P33" s="72">
        <v>0.8</v>
      </c>
      <c r="Q33" s="72">
        <v>0.84</v>
      </c>
      <c r="R33" s="72">
        <v>0.68</v>
      </c>
      <c r="S33" s="72">
        <v>0.52</v>
      </c>
      <c r="T33" s="72">
        <v>0.36</v>
      </c>
      <c r="U33" s="72">
        <v>0.32</v>
      </c>
      <c r="V33" s="72">
        <v>0.44</v>
      </c>
      <c r="W33" s="72">
        <v>0.44</v>
      </c>
      <c r="X33" s="72">
        <v>0.44</v>
      </c>
      <c r="Y33" s="72">
        <v>0.44</v>
      </c>
      <c r="Z33" s="72">
        <v>0.32</v>
      </c>
      <c r="AA33" s="72">
        <v>0.2</v>
      </c>
      <c r="AB33" s="72">
        <v>0.2</v>
      </c>
      <c r="AC33" s="72">
        <v>0.2</v>
      </c>
    </row>
    <row r="34" spans="3:29" ht="13.5" customHeight="1" x14ac:dyDescent="0.3">
      <c r="C34" s="72">
        <v>0.2</v>
      </c>
      <c r="D34" s="72">
        <v>0.36</v>
      </c>
      <c r="E34" s="72">
        <v>0.48</v>
      </c>
      <c r="F34" s="72">
        <v>0.6</v>
      </c>
      <c r="G34" s="72">
        <v>0.8</v>
      </c>
      <c r="H34" s="72">
        <v>1</v>
      </c>
      <c r="I34" s="72">
        <v>0.88</v>
      </c>
      <c r="J34" s="72">
        <v>0.68</v>
      </c>
      <c r="K34" s="72">
        <v>0.48</v>
      </c>
      <c r="L34" s="72">
        <v>0.28000000000000003</v>
      </c>
      <c r="M34" s="72">
        <v>0.24</v>
      </c>
      <c r="N34" s="72">
        <v>0.32</v>
      </c>
      <c r="O34" s="72">
        <v>0.48</v>
      </c>
      <c r="P34" s="72">
        <v>0.64</v>
      </c>
      <c r="Q34" s="72">
        <v>0.64</v>
      </c>
      <c r="R34" s="72">
        <v>0.48</v>
      </c>
      <c r="S34" s="72">
        <v>0.32</v>
      </c>
      <c r="T34" s="72">
        <v>0.16</v>
      </c>
      <c r="U34" s="72">
        <v>0.16</v>
      </c>
      <c r="V34" s="72">
        <v>0.32</v>
      </c>
      <c r="W34" s="72">
        <v>0.32</v>
      </c>
      <c r="X34" s="72">
        <v>0.32</v>
      </c>
      <c r="Y34" s="72">
        <v>0.32</v>
      </c>
      <c r="Z34" s="72">
        <v>0.16</v>
      </c>
      <c r="AA34" s="72">
        <v>0</v>
      </c>
      <c r="AB34" s="72">
        <v>0</v>
      </c>
      <c r="AC34" s="72">
        <v>0</v>
      </c>
    </row>
    <row r="35" spans="3:29" ht="13.5" customHeight="1" x14ac:dyDescent="0.3">
      <c r="C35" s="72">
        <v>0.2</v>
      </c>
      <c r="D35" s="72">
        <v>0.36</v>
      </c>
      <c r="E35" s="72">
        <v>0.48</v>
      </c>
      <c r="F35" s="72">
        <v>0.6</v>
      </c>
      <c r="G35" s="72">
        <v>0.8</v>
      </c>
      <c r="H35" s="72">
        <v>1</v>
      </c>
      <c r="I35" s="72">
        <v>0.84</v>
      </c>
      <c r="J35" s="72">
        <v>0.64</v>
      </c>
      <c r="K35" s="72">
        <v>0.44</v>
      </c>
      <c r="L35" s="72">
        <v>0.24</v>
      </c>
      <c r="M35" s="72">
        <v>0.16</v>
      </c>
      <c r="N35" s="72">
        <v>0.24</v>
      </c>
      <c r="O35" s="72">
        <v>0.36</v>
      </c>
      <c r="P35" s="72">
        <v>0.48</v>
      </c>
      <c r="Q35" s="72">
        <v>0.48</v>
      </c>
      <c r="R35" s="72">
        <v>0.36</v>
      </c>
      <c r="S35" s="72">
        <v>0.24</v>
      </c>
      <c r="T35" s="72">
        <v>0.12</v>
      </c>
      <c r="U35" s="72">
        <v>0.2</v>
      </c>
      <c r="V35" s="72">
        <v>0.4</v>
      </c>
      <c r="W35" s="72">
        <v>0.4</v>
      </c>
      <c r="X35" s="72">
        <v>0.4</v>
      </c>
      <c r="Y35" s="72">
        <v>0.4</v>
      </c>
      <c r="Z35" s="72">
        <v>0.2</v>
      </c>
      <c r="AA35" s="72">
        <v>0</v>
      </c>
      <c r="AB35" s="72">
        <v>0</v>
      </c>
      <c r="AC35" s="72">
        <v>0</v>
      </c>
    </row>
    <row r="36" spans="3:29" ht="13.5" customHeight="1" x14ac:dyDescent="0.3">
      <c r="C36" s="72">
        <v>0.25</v>
      </c>
      <c r="D36" s="72">
        <v>0.4</v>
      </c>
      <c r="E36" s="72">
        <v>0.5</v>
      </c>
      <c r="F36" s="72">
        <v>0.6</v>
      </c>
      <c r="G36" s="72">
        <v>0.8</v>
      </c>
      <c r="H36" s="72">
        <v>1</v>
      </c>
      <c r="I36" s="72">
        <v>0.8</v>
      </c>
      <c r="J36" s="72">
        <v>0.6</v>
      </c>
      <c r="K36" s="72">
        <v>0.4</v>
      </c>
      <c r="L36" s="72">
        <v>0.2</v>
      </c>
      <c r="M36" s="72">
        <v>0.1</v>
      </c>
      <c r="N36" s="72">
        <v>0.2</v>
      </c>
      <c r="O36" s="72">
        <v>0.3</v>
      </c>
      <c r="P36" s="72">
        <v>0.4</v>
      </c>
      <c r="Q36" s="72">
        <v>0.4</v>
      </c>
      <c r="R36" s="72">
        <v>0.3</v>
      </c>
      <c r="S36" s="72">
        <v>0.2</v>
      </c>
      <c r="T36" s="72">
        <v>0.1</v>
      </c>
      <c r="U36" s="72">
        <v>0.2</v>
      </c>
      <c r="V36" s="72">
        <v>0.4</v>
      </c>
      <c r="W36" s="72">
        <v>0.4</v>
      </c>
      <c r="X36" s="72">
        <v>0.4</v>
      </c>
      <c r="Y36" s="72">
        <v>0.4</v>
      </c>
      <c r="Z36" s="72">
        <v>0.2</v>
      </c>
      <c r="AA36" s="72">
        <v>0</v>
      </c>
      <c r="AB36" s="72">
        <v>0</v>
      </c>
      <c r="AC36" s="72">
        <v>0</v>
      </c>
    </row>
    <row r="37" spans="3:29" ht="13.5" customHeight="1" x14ac:dyDescent="0.3">
      <c r="C37" s="72">
        <v>0.16666666666666666</v>
      </c>
      <c r="D37" s="72">
        <v>0.33333333333333331</v>
      </c>
      <c r="E37" s="72">
        <v>0.46666666666666667</v>
      </c>
      <c r="F37" s="72">
        <v>0.6</v>
      </c>
      <c r="G37" s="72">
        <v>0.8</v>
      </c>
      <c r="H37" s="72">
        <v>1</v>
      </c>
      <c r="I37" s="72">
        <v>0.8</v>
      </c>
      <c r="J37" s="72">
        <v>0.6</v>
      </c>
      <c r="K37" s="72">
        <v>0.4</v>
      </c>
      <c r="L37" s="72">
        <v>0.2</v>
      </c>
      <c r="M37" s="72">
        <v>6.6666666666666666E-2</v>
      </c>
      <c r="N37" s="72">
        <v>0.13333333333333333</v>
      </c>
      <c r="O37" s="72">
        <v>0.2</v>
      </c>
      <c r="P37" s="72">
        <v>0.26666666666666666</v>
      </c>
      <c r="Q37" s="72">
        <v>0.26666666666666666</v>
      </c>
      <c r="R37" s="72">
        <v>0.2</v>
      </c>
      <c r="S37" s="72">
        <v>0.13333333333333333</v>
      </c>
      <c r="T37" s="72">
        <v>6.6666666666666666E-2</v>
      </c>
      <c r="U37" s="72">
        <v>0.2</v>
      </c>
      <c r="V37" s="72">
        <v>0.4</v>
      </c>
      <c r="W37" s="72">
        <v>0.4</v>
      </c>
      <c r="X37" s="72">
        <v>0.4</v>
      </c>
      <c r="Y37" s="72">
        <v>0.4</v>
      </c>
      <c r="Z37" s="72">
        <v>0.2</v>
      </c>
      <c r="AA37" s="72">
        <v>0</v>
      </c>
      <c r="AB37" s="72">
        <v>0</v>
      </c>
      <c r="AC37" s="72">
        <v>0</v>
      </c>
    </row>
    <row r="38" spans="3:29" ht="13.5" customHeight="1" x14ac:dyDescent="0.3">
      <c r="C38" s="72">
        <v>0</v>
      </c>
      <c r="D38" s="72">
        <v>0.2</v>
      </c>
      <c r="E38" s="72">
        <v>0.4</v>
      </c>
      <c r="F38" s="72">
        <v>0.6</v>
      </c>
      <c r="G38" s="72">
        <v>0.8</v>
      </c>
      <c r="H38" s="72">
        <v>1</v>
      </c>
      <c r="I38" s="72">
        <v>0.8</v>
      </c>
      <c r="J38" s="72">
        <v>0.6</v>
      </c>
      <c r="K38" s="72">
        <v>0.4</v>
      </c>
      <c r="L38" s="72">
        <v>0.2</v>
      </c>
      <c r="M38" s="72">
        <v>0</v>
      </c>
      <c r="N38" s="72">
        <v>0</v>
      </c>
      <c r="O38" s="72">
        <v>0</v>
      </c>
      <c r="P38" s="72">
        <v>0</v>
      </c>
      <c r="Q38" s="72">
        <v>0</v>
      </c>
      <c r="R38" s="72">
        <v>0</v>
      </c>
      <c r="S38" s="72">
        <v>0</v>
      </c>
      <c r="T38" s="72">
        <v>0</v>
      </c>
      <c r="U38" s="72">
        <v>0.2</v>
      </c>
      <c r="V38" s="72">
        <v>0.4</v>
      </c>
      <c r="W38" s="72">
        <v>0.4</v>
      </c>
      <c r="X38" s="72">
        <v>0.4</v>
      </c>
      <c r="Y38" s="72">
        <v>0.4</v>
      </c>
      <c r="Z38" s="72">
        <v>0.2</v>
      </c>
      <c r="AA38" s="72">
        <v>0</v>
      </c>
      <c r="AB38" s="72">
        <v>0</v>
      </c>
      <c r="AC38" s="72">
        <v>0</v>
      </c>
    </row>
  </sheetData>
  <mergeCells count="1">
    <mergeCell ref="AE1:AF1"/>
  </mergeCells>
  <conditionalFormatting sqref="C23:AC38">
    <cfRule type="colorScale" priority="2">
      <colorScale>
        <cfvo type="num" val="0"/>
        <cfvo type="num" val="1"/>
        <color theme="0"/>
        <color theme="1"/>
      </colorScale>
    </cfRule>
  </conditionalFormatting>
  <conditionalFormatting sqref="C6:AC21">
    <cfRule type="colorScale" priority="3">
      <colorScale>
        <cfvo type="num" val="0"/>
        <cfvo type="num" val="1"/>
        <color theme="0"/>
        <color theme="1"/>
      </colorScale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oAKgBcAG4AKgAgAEIAWQBSAEUAQwBUACAALQAgAEEAcABwAGwAeQAgAGEAIABmAHUAbgBjAHQAaQBvAG4AIAB0AG8AIABlAGEAYwBoACAAcgBlAGMAdABhAG4AZwB1AGwAYQByACAAcwB1AGIAYQByAHIAYQB5ACAAKABzAGwAaQBkAGkAbgBnACAAdwBpAG4AZABvAHcAKQAuAFwAbgAqAC8AXABuAC8AKgBcAG4AKgAgAEkAbgBwAHUAdABzADoAXABuACoAIAAgACAAYQByAHIAYQB5ACAAIAAgACAAIAAgADoAIABTAG8AdQByAGMAZQAgAGEAcgByAGEAeQAgAG8AcgAgAHIAYQBuAGcAZQAuAFwAbgAqACAAIAAgAHIAbwB3AF8AbwBmAGYAcwBlAHQAIAA6ACAAUgBvAHcAIABvAGYAZgBzAGUAdAAgAG8AZgAgAHQAaABlACAAdwBpAG4AZABvAHcAIABzAHQAYQByAHQAIAByAGUAbABhAHQAaQB2AGUAIAB0AG8AIAB0AGgAZQAgAGMAZQBsAGwAIABwAG8AcwBpAHQAaQBvAG4ALgBcAG4AKgAgACAAIABjAG8AbABfAG8AZgBmAHMAZQB0ACAAOgAgAEMAbwBsAHUAbQBuACAAbwBmAGYAcwBlAHQAIABvAGYAIAB0AGgAZQAgAHcAaQBuAGQAbwB3ACAAcwB0AGEAcgB0ACAAcgBlAGwAYQB0AGkAdgBlACAAdABvACAAdABoAGUAIABjAGUAbABsACAAcABvAHMAaQB0AGkAbwBuAC4AXABuACoAIAAgACAAdwBpAG4AXwByAG8AdwBzACAAIAAgADoAIABXAGkAbgBkAG8AdwAgAGgAZQBpAGcAaAB0ACAAKAAjACAAbwBmACAAcgBvAHcAcwApAC4AIABEAGUAZgBhAHUAbAB0AD0AMQAgAGkAZgAgAGIAbABhAG4AawAuAFwAbgAqACAAIAAgAHcAaQBuAF8AYwBvAGwAcwAgACAAIAA6ACAAVwBpAG4AZABvAHcAIAB3AGkAZAB0AGgAIAAoACMAIABvAGYAIABjAG8AbAB1AG0AbgBzACkALgAgAEQAZQBmAGEAdQBsAHQAPQAxACAAaQBmACAAYgBsAGEAbgBrAC4AXABuACoAIAAgACAAZgBuACAAIAAgACAAIAAgACAAIAAgADoAIABMAEEATQBCAEQAQQAoAHMAdQBiAGEAcgByAGEAeQAsACAAZQB4AHAAcgBlAHMAcwBpAG8AbgApACAAcgBlAHQAdQByAG4AaQBuAGcAIABhACAAcwBjAGEAbABhAHIALgBcAG4AKgAgACAAIABbAGUAZABnAGUAXwBtAG8AZABlAF0AOgAgAE8AcAB0AGkAbwBuAGEAbAAgACgAZABlAGYAYQB1AGwAdAA9ADEAKQBcAG4AKgAgACAAIAAgACAAIAAgACAAIAAgACAAIAAgACAAIAAgADEAIAA9ACAAXAAiAHQAcgB1AG4AYwBhAHQAZQBkAFwAIgAgACgAZABlAGYAYQB1AGwAdAApACAALQAgAFcAaQBuAGQAbwB3ACAAbwB1AHQAcwBpAGQAZQAgAGEAcgByAGEAeQAgAGIAbwB1AG4AZABzACAAaQBzACAAdAByAHUAbgBjAGEAdABlAGQAXABuACoAIAAgACAAIAAgACAAIAAgACAAIAAgACAAIAAgACAAIAAyACAAPQAgAFwAIgBjAGkAcgBjAHUAbABhAHIAXAAiACAALQAgAEEAcgByAGEAeQAgAGkAcwAgAHQAcgBlAGEAdABlAGQAIABhAHMAIABjAGkAcgBjAHUAbABhAHIAIAAoAHQAbwByAG8AaQBkAGEAbAApAFwAbgAqACAAIAAgACAAIAAgACAAIAAgACAAIAAgACAAIAAgACAAMwAgAD0AIABcACIAdgBjAGkAcgBjAFwAIgAgAC0AIABWAGUAcgB0AGkAYwBhAGwAbAB5ACAAQwBpAHIAYwB1AGwAYQByACAAKAB0AHIAdQBuAGMAYQB0AGUAZAAgAG8AdABoAGUAcgB3AGkAcwBlACkAXABuACoAIAAgACAAIAAgACAAIAAgACAAIAAgACAAIAAgACAAIAA0ACAAPQAgAFwAIgBoAGMAaQByAGMAXAAiACAALQAgAEgAbwByAGkAegBvAG4AdABhAGwAbAB5ACAAQwBpAHIAYwB1AGwAYQByACAAKAB0AHIAdQBuAGMAYQB0AGUAZAAgAG8AdABoAGUAcgB3AGkAcwBlACkAXABuACoAIAAgACAAIAAgACAAIAAgACAAIAAgACAAIAAgACAAIAA1ACAAPQAgAFwAIgBwAGEAZABkAGUAZABcACIAIAAtACAATABpAGsAZQAgAHQAcgB1AG4AYwBhAHQAZQBkACwAIABiAHUAdAAgAHUAcwBlAHMAIABwAGEAZABfAHcAaQB0AGgAIABpAG4AcwB0AGUAYQBkACAAbwBmACAATgBBACgAKQAgAG8AdQB0AHMAaQBkAGUAXABuACoAIAAgACAAIAAgACAAIAAgACAAIAAgACAAIAAgACAAIAA2ACAAPQAgAFwAIgBwAGEAZABkAGUAZAArAHYAYwBpAHIAYwBcACIAXABuACoAIAAgACAAIAAgACAAIAAgACAAIAAgACAAIAAgACAAIAA3ACAAPQAgAFwAIgBwAGEAZABkAGUAZAArAGgAYwBpAHIAYwBcACIAXABuACoAIAAgACAAWwBwAGEAZABfAHcAaQB0AGgAXQAgADoAIABPAHAAdABpAG8AbgBhAGwAIAAoAGQAZQBmAGEAdQBsAHQAPQBcACIAXAAiACkAXABuACoAIAAgACAAIAAgACAAIAAgACAAIAAgACAAIAAgACAAIABBAGwAbABvAHcAcwAgAHkAbwB1ACAAdABvACAAcwBwAGUAYwBpAGYAeQAgAHQAaABlACAAdgBhAGwAdQBlACAAdABvACAAdQBzAGUAIABmAG8AcgAgAHAAbwByAHQAaQBvAG4AcwAgAG8AZgAgAHQAaABlACAAdwBpAG4AZABvAHcAXABuACoAIAAgACAAIAAgACAAIAAgACAAIAAgACAAIAAgACAAIABvAHUAdABzAGkAZABlACAAbwBmACAAdABoAGUAIABhAHIAcgBhAHkAIABiAG8AdQBuAGQAcwAuACAAVAB5AHAAaQBjAGEAbABsAHkAIABcACIAXAAiACAAbwByACAAMAAuAFwAbgAqACAATgBvAHQAZQBzADoAXABuACoAIAAgACAALQAgAEEAbABsAG8AdwBzACAAdABoAGUAIAB3AGkAbgBkAG8AdwAgAHQAbwAgAGIAZQAgAGkAbQBwAGwAZQBtAGUAbgB0AGUAZAAgAHcAaQB0AGgAIAB0AG8AcgBvAGkAZABhAGwAIABhAG4AZAAgAHQAcgB1AG4AYwBhAHQAZQBkACAAYgBlAGgAYQB2AGkAbwByAHMALgBcAG4AKgAgACAAIAAtACAASABlAGkAZwBoAHQAIABhAG4AZAAgAFcAaQBkAHQAaAAgAGMAYQBuACAAYgBlACAAbgBlAGcAYQB0AGkAdgBlACAAKAByAGUAbABhAHQAaQB2AGUAIAB0AG8AIABvAGYAZgBzAGUAdAAgAGwAbwBjAGEAdABpAG8AbgApAFwAbgAqAC8AXABuAEIAWQBSAEUAQwBUACAAPQAgAEwAQQBNAEIARABBACgAYQByAHIAYQB5ACwAcgBvAHcAXwBvAGYAZgBzAGUAdAAsAGMAbwBsAF8AbwBmAGYAcwBlAHQALABoAGUAaQBnAGgAdAAsAHcAaQBkAHQAaAAsAGYAbgAsAFsAZQBkAGcAZQBfAG0AbwBkAGUAXQAsAFsAcABhAGQAXwB3AGkAdABoAF0ALABcAG4ATABFAFQAKABkAG8AYwAsAFwAIgBoAHQAdABwAHMAOgAvAC8AdwB3AHcALgB2AGUAcgB0AGUAeAA0ADIALgBjAG8AbQAvAGwAYQBtAGIAZABhAC8AYgB5AHIAZQBjAHQALgBoAHQAbQBsAFwAIgAsAFwAbgAgACAAIAAgAHYAZQByAHMAaQBvAG4ALABcACIAMQAvADIANwAvADIAMAAyADYAIABCAEUAVABBACAALQAgAEkAbQBwAHIAbwB2AGUAZAAgAGUAZgBmAGkAYwBpAGUAbgBjAHkAIABiAHkAIAB1AHMAaQBuAGcAIABPAEYARgBTAEUAVAAgAGYAbwByACAAaQBuAHQAZQByAG4AYQBsACAAdwBpAG4AZABvAHcAcwBcACIALABcAG4AIAAgACAAIABlAGQAZwBlAF8AbQBvAGQAZQAsAEkARgAoAE8AUgAoAEkAUwBPAE0ASQBUAFQARQBEACgAZQBkAGcAZQBfAG0AbwBkAGUAKQAsAEkAUwBCAEwAQQBOAEsAKABlAGQAZwBlAF8AbQBvAGQAZQApACkALAAxACwAZQBkAGcAZQBfAG0AbwBkAGUAKQAsAFwAbgAgACAAIAAgAHAAYQBkAF8AdwBpAHQAaAAsAEkARgAoAEkAUwBPAE0ASQBUAFQARQBEACgAcABhAGQAXwB3AGkAdABoACkALABcACIAXAAiACwAcABhAGQAXwB3AGkAdABoACkALABcAG4AIAAgACAAIABuAFIALABSAE8AVwBTACgAYQByAHIAYQB5ACkALABcAG4AIAAgACAAIABuAEMALABDAE8ATABVAE0ATgBTACgAYQByAHIAYQB5ACkALABcAG4AIAAgACAAIABoACwAQQBCAFMAKABoAGUAaQBnAGgAdAApACwAXABuACAAIAAgACAAdwAsAEEAQgBTACgAdwBpAGQAdABoACkALABcAG4AIAAgACAAIAAvAC8AIABBAC4AIABQAHIAZQBjAG8AbQBwAHUAdABlACAAdwBpAG4AZABvAHcAIABpAG4AZABpAGMAZQBzAFwAbgAgACAAIAAgAC8ALwAgAE8AZgBmAHMAZQB0AHMAIABmAG8AcgAgAHQAaABlACAAVQBMACAAYwBvAHIAbgBlAHIAIABvAGYAIAB0AGgAZQAgAHcAaQBuAGQAbwB3ACAAKAAwAC0AYgBhAHMAZQBkACkAXABuACAAIAAgACAAdQBsAF8AcgBvAHcAXwBvAGYAZgBzAGUAdABzACwAIABTAEUAUQBVAEUATgBDAEUAKABuAFIALAAsAHIAbwB3AF8AbwBmAGYAcwBlAHQALAAxACkALQBJAEYAKABoAGUAaQBnAGgAdAA8ADAALABoAC0AMQAsADAAKQAsAFwAbgAgACAAIAAgAHUAbABfAGMAbwBsAF8AbwBmAGYAcwBlAHQAcwAsACAAUwBFAFEAVQBFAE4AQwBFACgAbgBDACwALABjAG8AbABfAG8AZgBmAHMAZQB0ACwAMQApAC0ASQBGACgAdwBpAGQAdABoADwAMAAsAHcALQAxACwAMAApACwAXABuACAAIAAgACAALwAvACAARQB4AHAAYQBuAGQAIAB0AG8AIABvAGYAZgBzAGUAdAAgAG0AYQB0AHIAaQBjAGUAcwAgACgAbgBSANcAaAAsACAAbgBDANcAdwApAFwAbgAgACAAIAAgAHIAbwB3AF8AbQBhAHQAXwBvAGYAZgBzAGUAdABzACwAIAB1AGwAXwByAG8AdwBfAG8AZgBmAHMAZQB0AHMAKwBUAFIAQQBOAFMAUABPAFMARQAoAFMARQBRAFUARQBOAEMARQAoAGgALAAsADAALAAxACkAKQAsAFwAbgAgACAAIAAgAGMAbwBsAF8AbQBhAHQAXwBvAGYAZgBzAGUAdABzACwAIAB1AGwAXwBjAG8AbABfAG8AZgBmAHMAZQB0AHMAKwBUAFIAQQBOAFMAUABPAFMARQAoAFMARQBRAFUARQBOAEMARQAoAHcALAAsADAALAAxACkAKQAsAFwAbgBcAG4AIAAgACAAIAAvAC8AIABCAC4AIABBAHAAcABsAHkAIABlAGQAZwBlACAAaABhAG4AZABsAGkAbgBnACAAdABvACAAaQBuAGQAZQB4ACAAYQByAHIAYQB5AHMAXABuACAAIAAgACAALwAvACAASABlAGwAcABlAHIAcwAgAGMAbwBuAHYAZQByAHQAIABvAGYAZgBzAGUAdABzACAAKABvAHMAKQAgAHQAbwAgADEALQBiAGEAcwBlAGQAIABpAG4AZABpAGMAZQBzAFwAbgAgACAAIAAgAGYAbgBfAFcAUgBBAFAALAAgACAATABBAE0AQgBEAEEAKABvAHMALABuACwATQBPAEQAKABvAHMALAAgAG4AKQArADEAKQAsAFwAbgAgACAAIAAgAGYAbgBfAFQAUgBVAE4AQwAsACAATABBAE0AQgBEAEEAKABvAHMALABuACwASQBGACgAIAAoAG8AcwA8ADAAKQArACgAbwBzAD4AbgAtADEAKQAsACAATgBBACgAKQAsACAAbwBzACsAMQApACAAKQAsAFwAbgAgACAAIAAgAC8ALwAgAEgAYQBuAGQAbABlACAAZQBkAGcAZQBfAG0AbwBkAGUAIABjAGEAcwBlAHMAIAB1AHMAaQBuAGcAIAB0AGgAdQBuAGsAZQBkACAAUwBXAEkAVABDAEgAIAB0AG8AIABhAHYAbwBpAGQAXABuACAAIAAgACAALwAvACAAYwBhAGwAYwB1AGwAYQB0AGkAbgBnACAAdQBuAHUAcwBlAGQAIABzAHcAaQB0AGMAaAAgAGMAYQBzAGUAcwBcAG4AIAAgACAAIAByAG8AdwBfAG0AYQB0ACwAIABTAFcASQBUAEMASAAoAGUAZABnAGUAXwBtAG8AZABlACwAXABuACAAIAAgACAAIAAgACAAIAAxACwAIABMAEEATQBCAEQAQQAoACAAZgBuAF8AVABSAFUATgBDACgAcgBvAHcAXwBtAGEAdABfAG8AZgBmAHMAZQB0AHMALABuAFIAKQAgACkALABcAG4AIAAgACAAIAAgACAAIAAgADIALAAgAEwAQQBNAEIARABBACgAIABmAG4AXwBXAFIAQQBQACgAcgBvAHcAXwBtAGEAdABfAG8AZgBmAHMAZQB0AHMALABuAFIAKQAgACkALABcAG4AIAAgACAAIAAgACAAIAAgADMALAAgAEwAQQBNAEIARABBACgAIABmAG4AXwBXAFIAQQBQACgAcgBvAHcAXwBtAGEAdABfAG8AZgBmAHMAZQB0AHMALABuAFIAKQAgACkALABcAG4AIAAgACAAIAAgACAAIAAgADQALAAgAEwAQQBNAEIARABBACgAIABmAG4AXwBUAFIAVQBOAEMAKAByAG8AdwBfAG0AYQB0AF8AbwBmAGYAcwBlAHQAcwAsAG4AUgApACAAKQAsAFwAbgAgACAAIAAgACAAIAAgACAANQAsACAATABBAE0AQgBEAEEAKAAgAGYAbgBfAFQAUgBVAE4AQwAoAHIAbwB3AF8AbQBhAHQAXwBvAGYAZgBzAGUAdABzACwAbgBSACkAIAApACwAXABuACAAIAAgACAAIAAgACAAIAA2ACwAIABMAEEATQBCAEQAQQAoACAAZgBuAF8AVwBSAEEAUAAoAHIAbwB3AF8AbQBhAHQAXwBvAGYAZgBzAGUAdABzACwAbgBSACkAIAApACwAXABuACAAIAAgACAAIAAgACAAIAA3ACwAIABMAEEATQBCAEQAQQAoACAAZgBuAF8AVABSAFUATgBDACgAcgBvAHcAXwBtAGEAdABfAG8AZgBmAHMAZQB0AHMALABuAFIAKQAgACkALABcAG4AIAAgACAAIAAgACAAIAAgAEwAQQBNAEIARABBACgAIABcACIASQBOAFYAQQBMAEkARABcACIAIAApAFwAbgAgACAAIAAgACkAKAApACwAXABuACAAIAAgACAAYwBvAGwAXwBtAGEAdAAsACAAUwBXAEkAVABDAEgAKABlAGQAZwBlAF8AbQBvAGQAZQAsAFwAbgAgACAAIAAgACAAIAAgACAAMQAsACAATABBAE0AQgBEAEEAKAAgAGYAbgBfAFQAUgBVAE4AQwAoAGMAbwBsAF8AbQBhAHQAXwBvAGYAZgBzAGUAdABzACwAbgBDACkAIAApACwAXABuACAAIAAgACAAIAAgACAAIAAyACwAIABMAEEATQBCAEQAQQAoACAAZgBuAF8AVwBSAEEAUAAoAGMAbwBsAF8AbQBhAHQAXwBvAGYAZgBzAGUAdABzACwAbgBDACkAIAApACwAXABuACAAIAAgACAAIAAgACAAIAAzACwAIABMAEEATQBCAEQAQQAoACAAZgBuAF8AVABSAFUATgBDACgAYwBvAGwAXwBtAGEAdABfAG8AZgBmAHMAZQB0AHMALABuAEMAKQAgACkALABcAG4AIAAgACAAIAAgACAAIAAgADQALAAgAEwAQQBNAEIARABBACgAIABmAG4AXwBXAFIAQQBQACgAYwBvAGwAXwBtAGEAdABfAG8AZgBmAHMAZQB0AHMALABuAEMAKQAgACkALABcAG4AIAAgACAAIAAgACAAIAAgADUALAAgAEwAQQBNAEIARABBACgAIABmAG4AXwBUAFIAVQBOAEMAKABjAG8AbABfAG0AYQB0AF8AbwBmAGYAcwBlAHQAcwAsAG4AQwApACAAKQAsAFwAbgAgACAAIAAgACAAIAAgACAANgAsACAATABBAE0AQgBEAEEAKAAgAGYAbgBfAFQAUgBVAE4AQwAoAGMAbwBsAF8AbQBhAHQAXwBvAGYAZgBzAGUAdABzACwAbgBDACkAIAApACwAXABuACAAIAAgACAAIAAgACAAIAA3ACwAIABMAEEATQBCAEQAQQAoACAAZgBuAF8AVwBSAEEAUAAoAGMAbwBsAF8AbQBhAHQAXwBvAGYAZgBzAGUAdABzACwAbgBDACkAIAApACwAXABuACAAIAAgACAAIAAgACAAIABMAEEATQBCAEQAQQAoACAAXAAiAEkATgBWAEEATABJAEQAXAAiACAAKQBcAG4AIAAgACAAIAApACgAKQAsAFwAbgAgACAAIAAgAC8ALwAgAEMALgAgAEMAYQBsAGMAdQBsAGEAdABlACAAdABoAGUAIABJAG4AdABlAHIAbgBhAGwAIABXAGkAbgBkAG8AdwAgAFQARgAgAE0AYQB0AHIAaQB4AFwAbgAgACAAIAAgAC8ALwAgAEMAbwBuAHMAdABhAG4AdAAgAFUATAAgAG8AZgBmAHMAZQB0AHMAIAByAGUAbABhAHQAaQB2AGUAIAB0AG8AIAB0AGgAZQAgAGEAbgBjAGgAbwByACAAYwBlAGwAbABcAG4AIAAgACAAIAB1AGwAXwByAF8AbwBmAGYALAAgAHIAbwB3AF8AbwBmAGYAcwBlAHQALQBJAEYAKABoAGUAaQBnAGgAdAA8ADAALABoAC0AMQAsADAAKQAsAFwAbgAgACAAIAAgAHUAbABfAGMAXwBvAGYAZgAsACAAYwBvAGwAXwBvAGYAZgBzAGUAdAAtAEkARgAoAHcAaQBkAHQAaAA8ADAALAB3AC0AMQAsADAAKQAsAFwAbgAgACAAIAAgAC8ALwAgAEkAbgB0AGUAcgBuAGEAbAAtAHcAaQBuAGQAbwB3ACAAbQBhAHMAawAgACgAVABSAFUARQAgAHcAaABlAHIAZQAgAGYAdQBsAGwAIABoAHgAdwAgAGYAaQB0AHMAIABpAG4AcwBpAGQAZQAgAGIAbwB1AG4AZABzACkAXABuACAAIAAgACAAdABvAHAAXwB2AGUAYwAsACAAIABTAEUAUQBVAEUATgBDAEUAKABuAFIALAAsADEALAAxACkAIAArACAAdQBsAF8AcgBfAG8AZgBmACwAXABuACAAIAAgACAAbABlAGYAdABfAHYAZQBjACwAIABTAEUAUQBVAEUATgBDAEUAKAAxACwAbgBDACwAMQAsADEAKQAgACsAIAB1AGwAXwBjAF8AbwBmAGYALABcAG4AIAAgACAAIAByAG8AdwBfAG8AawAsACAAKAB0AG8AcABfAHYAZQBjAD4APQAxACkAIAAqACAAKAB0AG8AcABfAHYAZQBjADwAPQBuAFIALQBoACsAMQApACwAXABuACAAIAAgACAAYwBvAGwAXwBvAGsALAAgACgAbABlAGYAdABfAHYAZQBjAD4APQAxACkAIAAqACAAKABsAGUAZgB0AF8AdgBlAGMAPAA9AG4AQwAtAHcAKwAxACkALABcAG4AIAAgACAAIAAvAC8AIABuAFIAeABuAEMAIABUAFIAVQBFACAAdwBoAGUAcgBlACAAYgBvAHQAaAAgAHIAbwB3AF8AbwBrACAAYQBuAGQAIABjAG8AbABfAG8AawAgAGEAcgBlACAAVABSAFUARQBcAG4AIAAgACAAIABpAG4AdABlAHIAbgBhAGwAXwB0AGYALABcAG4AIAAgACAAIAAgACAAIAAgAE0ATQBVAEwAVAAoAHIAbwB3AF8AbwBrACwAIABTAEUAUQBVAEUATgBDAEUAKAAxACwAbgBDACwAMQAsADAAKQApACAAKgBcAG4AIAAgACAAIAAgACAAIAAgAE0ATQBVAEwAVAAoAFMARQBRAFUARQBOAEMARQAoAG4AUgAsADEALAAxACwAMAApACwAIABjAG8AbABfAG8AawApACwAXABuACAAIAAgACAAaQBNAGEAdAAsACAATABBAE0AQgBEAEEAKAAgAE0ATQBVAEwAVAAoAFMARQBRAFUARQBOAEMARQAoAG4AUgApACwAUwBFAFEAVQBFAE4AQwBFACgALABuAEMALAAxACwAMAApACkAIAApACwAXABuACAAIAAgACAAagBNAGEAdAAsACAATABBAE0AQgBEAEEAKAAgAE0ATQBVAEwAVAAoAFMARQBRAFUARQBOAEMARQAoAG4AUgAsADEALAAxACwAMAApACwAUwBFAFEAVQBFAE4AQwBFACgALABuAEMALAAxACwAMQApACkAIAApACwAXABuACAAIAAgACAALwAvACAARAAuACAAUwBsAGkAZABpAG4AZwAgAFcAaQBuAGQAbwB3ACAATABvAG8AcABcAG4AIAAgACAAIABmAGkAbgBhAGwALABcAG4AIAAgACAAIAAvAC8AIABUAHIAdQBuAGMAYQB0AGUAZAAgAE0AbwBkAGUALAAgAHUAcwBpAG4AZwAgAFQAQQBLAEUAKABEAFIATwBQACgAKQApACAARQByAHIAbwByAHMAIAB3AGgAZQBuACAAdwBpAG4AZABvAHcAIABpAHMAIABjAG8AbQBwAGwAZQB0AGUAbAB5ACAAbwB1AHQAcwBpAGQAZQAgAGEAcgByAGEAeQAuAFwAbgAgACAAIAAgAEkARgAoACAAZQBkAGcAZQBfAG0AbwBkAGUAPQAxACwAXABuACAAIAAgACAAIAAgACAAIABMAEUAVAAoAFwAbgAgACAAIAAgACAAIAAgACAAZgBpAHIAcwB0AF8AcgBvAHcALAAgAEIAWQBSAE8AVwAoAHIAbwB3AF8AbQBhAHQALABMAEEATQBCAEQAQQAoAHIALABUAEEASwBFACgAVABPAEMATwBMACgAcgAsADIAKQAsADEAKQApACkALABcAG4AIAAgACAAIAAgACAAIAAgAHcAaQBuAF8AcgBvAHcAcwAsACAAQgBZAFIATwBXACgAcgBvAHcAXwBtAGEAdAAsAEwAQQBNAEIARABBACgAcgAsAFIATwBXAFMAKABUAE8AQwBPAEwAKAByACwAMgApACkAKQApACwAXABuACAAIAAgACAAIAAgACAAIABmAGkAcgBzAHQAXwBjAG8AbAAsACAAQgBZAFIATwBXACgAYwBvAGwAXwBtAGEAdAAsAEwAQQBNAEIARABBACgAcgAsAFQAQQBLAEUAKABUAE8AQwBPAEwAKAByACwAMgApACwAMQApACkAKQAsAFwAbgAgACAAIAAgACAAIAAgACAAdwBpAG4AXwBjAG8AbABzACwAIABCAFkAUgBPAFcAKABjAG8AbABfAG0AYQB0ACwATABBAE0AQgBEAEEAKAByACwAUgBPAFcAUwAoAFQATwBDAE8ATAAoAHIALAAyACkAKQApACkALABcAG4AIAAgACAAIAAgACAAIAAgAE0AQQBQACgAYQByAHIAYQB5ACwAaQBNAGEAdAAoACkALABqAE0AYQB0ACgAKQAsAGkAbgB0AGUAcgBuAGEAbABfAHQAZgAsAEwAQQBNAEIARABBACgAYwBlAGwAbAAsAGkALABqACwAdABmACwAXABuACAAIAAgACAAIAAgACAAIAAgACAAIAAgAGYAbgAoAFwAbgAgACAAIAAgACAAIAAgACAAIAAgACAAIABJAEYAKAAgAEEATgBEACgASQBTAFIARQBGACgAYQByAHIAYQB5ACkALAAgAHQAZgApACwAXABuACAAIAAgACAAIAAgACAAIAAgACAAIAAgACAAIAAgACAALwAvACAARgBhAHMAdAAgAGkAbgB0AGUAcgBuAGEAbAAgAGMAYQBzAGUAOgAgAE8ARgBGAFMARQBUACAAbwBuACAAYQAgAHIAZQBmAGUAcgBlAG4AYwBlACAAYwBlAGwAbABcAG4AIAAgACAAIAAgACAAIAAgACAAIAAgACAAIAAgACAAIAAvAC8AIABPAEYARgBTAEUAVAAoAGMAZQBsAGwALAAgAHUAbABfAHIAXwBvAGYAZgAsACAAdQBsAF8AYwBfAG8AZgBmACwAIABoACwAIAB3ACkALABcAG4AIAAgACAAIAAgACAAIAAgACAAIAAgACAAIAAgACAAIABUAEEASwBFACgAIABEAFIATwBQACgAYQByAHIAYQB5ACwAaQArAHUAbABfAHIAXwBvAGYAZgAtADEALABqACsAdQBsAF8AYwBfAG8AZgBmAC0AMQApACwAaAAsAHcAKQAsAFwAbgAgACAAIAAgACAAIAAgACAAIAAgACAAIAAgACAAIAAgAC8ALwAgAEYAYQBsAGwAYgBhAGMAawAgAHQAbwAgAG8AcgBpAGcAaQBuAGEAbAAgAG0AZQB0AGgAbwBkAFwAbgAgACAAIAAgACAAIAAgACAAIAAgACAAIAAgACAAIAAgAEwARQBUACgAZgByACwAQABJAE4ARABFAFgAKABmAGkAcgBzAHQAXwByAG8AdwAsAGkALAAxACkALABoACwAQABJAE4ARABFAFgAKAB3AGkAbgBfAHIAbwB3AHMALABpACwAMQApACwAXABuACAAIAAgACAAIAAgACAAIAAgACAAIAAgACAAIAAgACAAIAAgACAAIABmAGMALABAAEkATgBEAEUAWAAoAGYAaQByAHMAdABfAGMAbwBsACwAagAsADEAKQAsAHcALABAAEkATgBEAEUAWAAoAHcAaQBuAF8AYwBvAGwAcwAsAGoALAAxACkALABcAG4AIAAgACAAIAAgACAAIAAgACAAIAAgACAAIAAgACAAIAAgACAAIAAgAFQAQQBLAEUAKAAgAEQAUgBPAFAAKABhAHIAcgBhAHkALABmAHIALQAxACwAZgBjAC0AMQApACwAIABoACwAIAB3ACkAXABuACAAIAAgACAAIAAgACAAIAAgACAAIAAgACAAIAAgACAAKQBcAG4AIAAgACAAIAAgACAAIAAgACAAIAAgACAAKQBcAG4AIAAgACAAIAAgACAAIAAgACAAIAAgACAAKQBcAG4AIAAgACAAIAAgACAAIAAgACkAKQBcAG4AIAAgACAAIAAgACAAIAAgACkALABcAG4AIAAgACAAIAAvAC8AIABGAG8AcgAgAGMAaQByAGMAdQBsAGEAcgBpAHQAeQAsACAAdQBzAGUAIABDAEgATwBPAFMARQBDAE8ATABTACgAQwBIAE8ATwBTAEUAUgBPAFcAUwAoACkAKQBcAG4AIAAgACAAIAAvAC8AIABUAE8AQwBPAEwAIAByAGUAbQBvAHYAZQBzACAATgBBACgAKQAgAGYAcgBvAG0AIABpAG4AZABlAHgAIAB2AGUAYwB0AG8AcgBzAFwAbgAgACAAIAAgAEkARgAoACAASQBTAE4AVQBNAEIARQBSACgAWABNAEEAVABDAEgAKABlAGQAZwBlAF8AbQBvAGQAZQAsAHsAMgAsADMALAA0AH0AKQApACwAXABuACAAIAAgACAAIAAgACAAIABNAEEAUAAoAGEAcgByAGEAeQAsAGkATQBhAHQAKAApACwAagBNAGEAdAAoACkALABpAG4AdABlAHIAbgBhAGwAXwB0AGYALABMAEEATQBCAEQAQQAoAGMAZQBsAGwALABpACwAagAsAHQAZgAsAFwAbgAgACAAIAAgACAAIAAgACAAIAAgACAAIABmAG4AKABcAG4AIAAgACAAIAAgACAAIAAgACAAIAAgACAASQBGACgAIABBAE4ARAAoAEkAUwBSAEUARgAoAGEAcgByAGEAeQApACwAIAB0AGYAKQAsAFwAbgAgACAAIAAgACAAIAAgACAAIAAgACAAIAAgACAAIAAgAC8ALwAgAEYAYQBzAHQAIABpAG4AdABlAHIAbgBhAGwAIABjAGEAcwBlADoAIABPAEYARgBTAEUAVAAgAG8AbgAgAGEAIAByAGUAZgBlAHIAZQBuAGMAZQAgAGMAZQBsAGwAXABuACAAIAAgACAAIAAgACAAIAAgACAAIAAgACAAIAAgACAALwAvACAATwBGAEYAUwBFAFQAKABjAGUAbABsACwAIAB1AGwAXwByAF8AbwBmAGYALAAgAHUAbABfAGMAXwBvAGYAZgAsACAAaAAsACAAdwApACwAXABuACAAIAAgACAAIAAgACAAIAAgACAAIAAgACAAIAAgACAAVABBAEsARQAoACAARABSAE8AUAAoAGEAcgByAGEAeQAsAGkAKwB1AGwAXwByAF8AbwBmAGYALQAxACwAagArAHUAbABfAGMAXwBvAGYAZgAtADEAKQAsAGgALAB3ACkALABcAG4AIAAgACAAIAAgACAAIAAgACAAIAAgACAAIAAgACAAIAAvAC8AIABGAGEAbABsAGIAYQBjAGsAIAB0AG8AIABvAHIAaQBnAGkAbgBhAGwAIABtAGUAdABoAG8AZABcAG4AIAAgACAAIAAgACAAIAAgACAAIAAgACAAIAAgACAAIABDAEgATwBPAFMARQBDAE8ATABTACgAXABuACAAIAAgACAAIAAgACAAIAAgACAAIAAgACAAIAAgACAAQwBIAE8ATwBTAEUAUgBPAFcAUwAoAGEAcgByAGEAeQAsAFQATwBDAE8ATAAoAEkATgBEAEUAWAAoAHIAbwB3AF8AbQBhAHQALABpACwAKQAsADIAKQApACwAXABuACAAIAAgACAAIAAgACAAIAAgACAAIAAgACAAIAAgACAAVABPAEMATwBMACgASQBOAEQARQBYACgAYwBvAGwAXwBtAGEAdAAsAGoALAApACwAMgApAFwAbgAgACAAIAAgACAAIAAgACAAIAAgACAAIAAgACAAIAAgACkAXABuACAAIAAgACAAIAAgACAAIAAgACAAIAAgACkAKQBcAG4AIAAgACAAIAAgACAAIAAgACkAKQAsAFwAbgAgACAAIAAgAC8ALwAgAFwAIgBwAGEAZABcACIAIABtAG8AZABlACAAYgB1AGkAbABkAHMAIAB3AGkAbgBkAG8AdwAgAGkAbgBkAGUAeAAgAGEAcgByAGEAeQBzACAAdABoAGUAbgAgAHUAcwBlAHMAIABJAEYATgBBACAAdABvACAAcgBlAHAAbABhAGMAZQBcAG4AIAAgACAAIAAvAC8AIABpAG4AZABlAHgAIABlAHIAcgBvAHIAcwAgAHcAaQB0AGgAIABwAGEAZABfAHcAaQB0AGgAIAB2AGEAbAB1AGUALgAgAEEAbABsAG8AdwBzACAAdwBpAG4AZABvAHcAIAB0AG8AIABiAGUAIABvAHUAdABzAGkAZABlACAAYQByAHIAYQB5AC4AXABuACAAIAAgACAASQBGACgAIABPAFIAKABlAGQAZwBlAF8AbQBvAGQAZQA9ADUALABlAGQAZwBlAF8AbQBvAGQAZQA9ADYALABlAGQAZwBlAF8AbQBvAGQAZQA9ADcAKQAsAFwAbgAgACAAIAAgACAAIAAgACAATQBBAFAAKABhAHIAcgBhAHkALABpAE0AYQB0ACgAKQAsAGoATQBhAHQAKAApACwAaQBuAHQAZQByAG4AYQBsAF8AdABmACwATABBAE0AQgBEAEEAKABjAGUAbABsACwAaQAsAGoALAB0AGYALABcAG4AIAAgACAAIAAgACAAIAAgACAAIAAgACAAZgBuACgAXABuACAAIAAgACAAIAAgACAAIAAgACAAIAAgAEkARgAoACAAQQBOAEQAKABJAFMAUgBFAEYAKABhAHIAcgBhAHkAKQAsACAAdABmACkALABcAG4AIAAgACAAIAAgACAAIAAgACAAIAAgACAAIAAgACAAIAAvAC8AIABGAGEAcwB0ACAAaQBuAHQAZQByAG4AYQBsACAAYwBhAHMAZQA6ACAATwBGAEYAUwBFAFQAIABvAG4AIABhACAAcgBlAGYAZQByAGUAbgBjAGUAIABjAGUAbABsAFwAbgAgACAAIAAgACAAIAAgACAAIAAgACAAIAAgACAAIAAgAC8ALwAgAE8ARgBGAFMARQBUACgAYwBlAGwAbAAsACAAdQBsAF8AcgBfAG8AZgBmACwAIAB1AGwAXwBjAF8AbwBmAGYALAAgAGgALAAgAHcAKQAsAFwAbgAgACAAIAAgACAAIAAgACAAIAAgACAAIAAgACAAIAAgAFQAQQBLAEUAKAAgAEQAUgBPAFAAKABhAHIAcgBhAHkALABpACsAdQBsAF8AcgBfAG8AZgBmAC0AMQAsAGoAKwB1AGwAXwBjAF8AbwBmAGYALQAxACkALABoACwAdwApACwAXABuACAAIAAgACAAIAAgACAAIAAgACAAIAAgACAAIAAgACAALwAvACAARgBhAGwAbABiAGEAYwBrACAAdABvACAAbwByAGkAZwBpAG4AYQBsACAAbQBlAHQAaABvAGQAXABuACAAIAAgACAAIAAgACAAIAAgACAAIAAgACAAIAAgACAATABFAFQAKABcAG4AIAAgACAAIAAgACAAIAAgACAAIAAgACAAIAAgACAAIAB3AGkAbgByAG8AdwBzACwAQwBIAE8ATwBTAEUAQwBPAEwAUwAoAFQATwBDAE8ATAAoAEkATgBEAEUAWAAoAHIAbwB3AF8AbQBhAHQALABpACwAKQApACwAUwBFAFEAVQBFAE4AQwBFACgAdwBpAGQAdABoACwAMQAsADEALAAwACkAKQAsAFwAbgAgACAAIAAgACAAIAAgACAAIAAgACAAIAAgACAAIAAgAHcAaQBuAGMAbwBsAHMALABDAEgATwBPAFMARQBSAE8AVwBTACgAVABPAFIATwBXACgASQBOAEQARQBYACgAYwBvAGwAXwBtAGEAdAAsAGoALAApACkALABTAEUAUQBVAEUATgBDAEUAKABoAGUAaQBnAGgAdAAsADEALAAxACwAMAApACkALABcAG4AIAAgACAAIAAgACAAIAAgACAAIAAgACAAIAAgACAAIABJAEYATgBBACgASQBOAEQARQBYACgAYQByAHIAYQB5ACwAdwBpAG4AcgBvAHcAcwAsAHcAaQBuAGMAbwBsAHMAKQAsAHAAYQBkAF8AdwBpAHQAaAApAFwAbgAgACAAIAAgACAAIAAgACAAIAAgACAAIAApACkAXABuACAAIAAgACAAIAAgACAAIAApACkAXABuACAAIAAgACAAKQAsAFwAbgAgACAAIAAgACAAIAAgACAAXAAiAGUAZABnAGUAXwBtAG8AZABlACAAbgBvAHQAIABzAHUAcABwAG8AcgB0AGUAZAAgACgAMQA9AHQAcgB1AG4AYwAsADIAPQBjAGkAcgBjACwAMwA9AHYAYwBpAHIAYwAsADQAPQBoAGMAaQByAGMALAA1AD0AcABhAGQALAA2AD0AdgBjAGkAcgBjACsAcABhAGQALAA3AD0AaABjAGkAcgBjACsAcABhAGQAKQBcACIAXABuACAAIAAgACAAKQApACkALABcAG4AIAAgACAAIABmAGkAbgBhAGwAXABuACkAKQA7AFwAbgBcAG4ALwAqACoAXABuACoAIABTAGwAaQBkAGUAcwAgAGEAIABIAHgAVwAgAHcAaQBuAGQAbwB3ACAAbwB2AGUAcgAgAHQAaABlACAAYQByAHIAYQB5ACAAcABlAHIAZgBvAHIAbQBpAG4AZwAgAHQAaABlACAAZwBpAHYAZQBuACAAZgB1AG4AYwB0AGkAbwBuACAAbwBuACAAdABoAGUAXABuACoAIAB2AGEAbAB1AGUAcwAgAGYAbwByACAAZQBhAGMAaAAgAHcAaQBuAGQAbwB3AC4AIABUAGgAZQAgAHcAaQBuAGQAbwB3ACAAbgBlAHYAZQByACAAbwB2AGUAcgBsAGEAcABzACAAdABoAGUAIABlAGQAZwBlACAAbwBmACAAdABoAGUAIABhAHIAcgBhAHkALgBcAG4AKgAgAFIAZQBzAHUAbAB0AHMAIABpAG4AIABhACAAcwBtAGEAbABsAGUAcgAgAG8AdQB0AHAAdQB0ACAAYQByAHIAYQB5AC4AXABuAC8AKgBcAG4ALwAqAFwAbgAqACAAVQBzAGEAZwBlADoAXABuACoAIAAgACAAPQBCAFkAUgBFAEMAVABfAFYAQQBMAEkARAAoAGEAcgByAGEAeQAsADMALAAzACwAUwBVAE0AKQAgAHIAZQB0AHUAcgBuAHMAIAB0AGgAZQAgAFMAVQBNACAAbwBmACAAYQAgADMAeAAzACAAdwBpAG4AZABvAHcAXABuACoAIAAgACAAPQBCAFkAUgBFAEMAVABfAFYAQQBMAEkARAAoAGEAcgByAGEAeQAsADEALAAsAFMAVQBNACkAIAByAGUAdAB1AHIAbgBzACAAdABoAGUAIABTAFUATQAgAG8AZgAgAHIAbwB3AHMAXABuACoAIAAgACAAPQBCAFkAUgBFAEMAVABfAFYAQQBMAEkARAAoAGEAcgByAGEAeQAsACwAMQAsAFMAVQBNACkAIAByAGUAdAB1AHIAbgBzACAAdABoAGUAIABTAFUATQAgAG8AZgAgAGMAbwBsAHUAbQBuAHMAXABuACoAIABOAG8AdABlADoAXABuACoAIAAgACAASQBmACAAaABlAGkAZwBoAHQAIABvAHIAIAB3AGkAZAB0AGgAIABhAHIAZQAgAG8AbQBpAHQAdABlAGQALAAgAHQAaABlAGkAcgAgAGQAZQBmAGEAdQBsAHQAIABpAHMAIABhAGwAbAAgAHIAbwB3AHMAIABvAHIAIABhAGwAbAAgAGMAbwBsAHUAbQBuAHMALgBcAG4AKgAvAFwAbgBCAFkAUgBFAEMAVABfAFYAQQBMAEkARAAgAD0AIABMAEEATQBCAEQAQQAoAFsAYQByAHIAYQB5AF0ALABbAGgAZQBpAGcAaAB0AF0ALABbAHcAaQBkAHQAaABdACwAWwBmAG4AXQAsAFwAbgBJAEYAKABJAFMATwBNAEkAVABUAEUARAAoAGEAcgByAGEAeQApACwAXAAiAD0AQgBZAFIARQBDAFQAXwBWAEEATABJAEQAKABBADEAOgBKADEAMAAsADMALAAzACwATABBAE0AQgBEAEEAKAB3AGkAbgAsACAAUwBVAE0AKAB3AGkAbgApACAAKQApAFwAIgAsAFwAbgBMAEUAVAAoAGQAbwBjACwAXAAiAGgAdAB0AHAAcwA6AC8ALwB3AHcAdwAuAHYAZQByAHQAZQB4ADQAMgAuAGMAbwBtAC8AbABhAG0AYgBkAGEALwBiAHkAcgBlAGMAdAAuAGgAdABtAGwAXAAiACwAXABuACAAIAAgACAAbgBSACwAUgBPAFcAUwAoAGEAcgByAGEAeQApACwAXABuACAAIAAgACAAbgBDACwAQwBPAEwAVQBNAE4AUwAoAGEAcgByAGEAeQApACwAXABuACAAIAAgACAAaAAsAEkARgAoAEkAUwBPAE0ASQBUAFQARQBEACgAaABlAGkAZwBoAHQAKQAsAG4AUgAsAE0ASQBOACgAbgBSACwASQBOAFQAKABBAEIAUwAoAGgAZQBpAGcAaAB0ACkAKQApACkALABcAG4AIAAgACAAIAB3ACwASQBGACgASQBTAE8ATQBJAFQAVABFAEQAKAB3AGkAZAB0AGgAKQAsAG4AQwAsAE0ASQBOACgAbgBDACwASQBOAFQAKABBAEIAUwAoAHcAaQBkAHQAaAApACkAKQApACwAXABuACAAIAAgACAATQBBAEsARQBBAFIAUgBBAFkAKABuAFIALQAoAGgALQAxACkALABuAEMALQAoAHcALQAxACkALABMAEEATQBCAEQAQQAoAGkALABqACwAXABuACAAIAAgACAAIAAgACAAIABmAG4AKAAgAFQAQQBLAEUAKABEAFIATwBQACgAYQByAHIAYQB5ACwAaQAtADEALABqAC0AMQApACwAaAAsAHcAKQAgACkAXABuACAAIAAgACAAKQApAFwAbgApACkAKQA7AFwAbgBcAG4ALwAqACoAXABuACoAIAAyAC0ARAAgAGMAbwBuAHYAbwBsAHUAdABpAG8AbgAgAGkAcwAgAHQAaABlACAAbwBwAGUAcgBhAHQAaQBvAG4AIABvAGYAIABzAGwAaQBkAGkAbgBnACAAYQAgAGsAZQByAG4AZQBsACAAbwB2AGUAcgAgAGEAbgAgAGEAcgByAGEAeQAgAGEAbgBkACwAIABhAHQAIABlAGEAYwBoACAAcABvAHMAaQB0AGkAbwBuACwAIABcAG4AKgAgAHIAZQB0AHUAcgBuAGkAbgBnACAAdABoAGUAIABzAHUAbQAgAG8AZgAgAHQAaABlACAAZQBsAGUAbQBlAG4AdAAtAHcAaQBzAGUAIABwAHIAbwBkAHUAYwB0AHMAIABvAGYAIAB0AGgAZQAgAHcAaQBuAGQAbwB3ACAAYQBuAGQAIAB0AGgAZQAgAGsAZQByAG4AZQBsACwAIAB3AGkAdABoACAAbwBwAHQAaQBvAG4AYQBsAFwAbgAqACAAawBlAHIAbgBlAGwAIAByAGUAdgBlAHIAcwBhAGwAIAAoAG4AbwB0ACAAcgBlAHYAZQByAHMAZQBkACAAYgB5ACAAZABlAGYAYQB1AGwAdAApAC4AIABSAGUAdgBlAHIAcwBpAG4AZwAgAGYAbABpAHAAcwAgAHQAaABlACAAawBlAHIAbgBlAGwAIABMAFIAIABhAG4AZAAgAFUARAAuAFwAbgAqAC8AXABuAEMATwBOAFYATwBMAFYARQAyAEQAXwBWAEEATABJAEQAIAA9ACAATABBAE0AQgBEAEEAKABhAHIAcgBhAHkALABrAGUAcgBuAGUAbAAsAFsAcgBlAHYAZQByAHMAZQBdACwAXABuAEwARQBUACgAZABvAGMALABcACIAaAB0AHQAcABzADoALwAvAHcAdwB3AC4AdgBlAHIAdABlAHgANAAyAC4AYwBvAG0ALwBsAGEAbQBiAGQAYQAvAGIAeQByAGUAYwB0AC4AaAB0AG0AbABcACIALABcAG4AIAAgACAAIABuAFIALABSAE8AVwBTACgAYQByAHIAYQB5ACkALABcAG4AIAAgACAAIABuAEMALABDAE8ATABVAE0ATgBTACgAYQByAHIAYQB5ACkALABcAG4AIAAgACAAIABoACwAIABSAE8AVwBTACgAawBlAHIAbgBlAGwAKQAsAFwAbgAgACAAIAAgAHcALAAgAEMATwBMAFUATQBOAFMAKABrAGUAcgBuAGUAbAApACwAXABuACAAIAAgACAAcgBlAHYAZQByAHMAZQAsAEkARgAoAEkAUwBPAE0ASQBUAFQARQBEACgAcgBlAHYAZQByAHMAZQApACwARgBBAEwAUwBFACwAcgBlAHYAZQByAHMAZQApACwAXABuACAAIAAgACAAawBlAHIAbgBlAGwALABJAEYAKABOAE8AVAAoAHIAZQB2AGUAcgBzAGUAKQAsAGsAZQByAG4AZQBsACwAXABuACAAIAAgACAAIAAgACAAIABDAEgATwBPAFMARQBDAE8ATABTACgAQwBIAE8ATwBTAEUAUgBPAFcAUwAoAGsAZQByAG4AZQBsACwAUwBFAFEAVQBFAE4AQwBFACgAaAAsADEALABoACwALQAxACkAKQAsAFMARQBRAFUARQBOAEMARQAoADEALAB3ACwAdwAsAC0AMQApACkAXABuACAAIAAgACAAKQAsAFwAbgAgACAAIAAgAGYAaQBuAGEAbAAsAE0AQQBLAEUAQQBSAFIAQQBZACgAbgBSAC0AKABoAC0AMQApACwAbgBDAC0AKAB3AC0AMQApACwATABBAE0AQgBEAEEAKABpACwAagAsAFwAbgAgACAAIAAgACAAIAAgACAAUwBVAE0AKAAgAGsAZQByAG4AZQBsACAAKgAgAFQAQQBLAEUAKABEAFIATwBQACgAYQByAHIAYQB5ACwAaQAtADEALABqAC0AMQApACwAaAAsAHcAKQAgACkAXABuACAAIAAgACAAKQApACwAXABuACAAIAAgACAAZgBpAG4AYQBsAFwAbgApACkAOwBcAG4AXABuAC8AKgAqAFwAbgAqACAAVABoAGkAcwAgAHYAZQByAHMAaQBvAG4AIAByAGUAcAByAGUAcwBlAG4AdABzACAAdABoAGUAIAB0AGUAYwBoAG4AaQBxAHUAZQAgAG8AZgAgAHAAYQBzAHMAaQBuAGcAIABhAG4AIAB1AHAAcABlAHIAIABcAG4AKgAgAGwAZQBmAHQAIABjAG8AcgBuAGUAcgAgAGEAbgBkACAAbABvAHcAZQByACAAcgBpAGcAaAB0ACAAYwBvAHIAbgBlAHIAIABhAHMAIAByAGUAZgBlAHIAZQBuAGMAZQBzACAAdwBpAHQAaAAgAE0AQQBQAFwAbgAqAC8AXABuAEIAWQBSAEUAQwBUAF8AVgBBAEwASQBEADIAIAA9ACAATABBAE0AQgBEAEEAKAByAGEAbgBnAGUALABoACwAdwAsAGYAbgAsAFwAbgBMAEUAVAAoAGQAbwBjACwAXAAiAGgAdAB0AHAAcwA6AC8ALwB3AHcAdwAuAHYAZQByAHQAZQB4ADQAMgAuAGMAbwBtAC8AbABhAG0AYgBkAGEALwBiAHkAcgBlAGMAdAAuAGgAdABtAGwAXAAiACwAXABuACAAIAAgACAATQBBAFAAKABcAG4AIAAgACAAIAAgACAAIAAgAEQAUgBPAFAAKAByAGEAbgBnAGUALAAtACgAaAAtADEAKQAsAC0AKAB3AC0AMQApACkALABcAG4AIAAgACAAIAAgACAAIAAgAEQAUgBPAFAAKAByAGEAbgBnAGUALAAoAGgALQAxACkALAAoAHcALQAxACkAKQAsAFwAbgAgACAAIAAgACAAIAAgACAATABBAE0AQgBEAEEAKAB1AGwALABsAHIALAAgAGYAbgAoACAAdQBsADoAbAByACAAKQBcAG4AIAAgACAAIAApACkAXABuACkAKQA7AFwAbgBcAG4ALwAqAFwAbgAqACAAQgBZAFIARQBDAFQAXwBPAEYARgBTAEUAVABfAE8AUgBJAEcAXABuACoAIABQAHIAbwBiAGwAZQBtADoAIABkAG8AZQBzAG4AJwB0ACAAcwB0AGEAeQAgAHcAaQB0AGgAaQBuACAAYgBvAHUAbgBkAHMAIABvAGYAIAB0AGgAZQAgAGEAcgByAGEAeQBcAG4AKgAgAFAAcgBvAGIAbABlAG0AOgAgAGQAbwBlAHMAbgAnAHQAIAB3AG8AcgBrACAAdwBpAHQAaAAgAGEAcgByAGEAeQBzACAAKABtAHUAcwB0ACAAYgBlACAAcgBlAGYAZQByAGUAbgBjAGUAcwApAFwAbgAqAC8AXABuAEIAWQBSAEUAQwBUAF8ATwBGAEYAUwBFAFQAXwBPAFIASQBHACAAPQAgAEwAQQBNAEIARABBACgAZABhAHQAYQAsAHIAbwB3AF8AbwBmAGYAcwBlAHQALABjAG8AbABfAG8AZgBmAHMAZQB0ACwAaABlAGkAZwBoAHQALAB3AGkAZAB0AGgALABmAG4ALABcAG4ATABFAFQAKABkAG8AYwAsAFwAIgBoAHQAdABwAHMAOgAvAC8AdwB3AHcALgB2AGUAcgB0AGUAeAA0ADIALgBjAG8AbQAvAGwAYQBtAGIAZABhAC8AYgB5AHIAZQBjAHQALgBoAHQAbQBsAFwAIgAsAFwAbgAgACAAIAAgAE0AQQBQACgAZABhAHQAYQAsAEwAQQBNAEIARABBACgAYwBlAGwAbAAsAFwAbgAgACAAIAAgACAAIAAgACAAZgBuACgAIABPAEYARgBTAEUAVAAoAGMAZQBsAGwALAByAG8AdwBfAG8AZgBmAHMAZQB0ACwAYwBvAGwAXwBvAGYAZgBzAGUAdAAsAGgAZQBpAGcAaAB0ACwAdwBpAGQAdABoACkAIAApAFwAbgAgACAAIAAgACkAKQBcAG4AKQApADsAXABuAFwAbgAvACoAKgBcAG4AKgAgAEIAWQBSAEUAQwBUAF8ATwBGAEYAUwBFAFQAIAAtACAAVAByAHUAbgBjAGEAdABlAHMAIABvAHUAdABzAGkAZABlACAAbwBmACAAdABoAGUAIABiAG8AdQBuAGQAcwAgAG8AZgAgAHQAaABlACAAYQByAHIAYQB5AFwAbgAqACAAUAByAG8AYgBsAGUAbQA6ACAAZABvAGUAcwBuACcAdAAgAHcAbwByAGsAIAB3AGkAdABoACAAYQByAHIAYQB5AHMAIAAoAG0AdQBzAHQAIABiAGUAIAByAGUAZgBlAHIAZQBuAGMAZQBzACkAXABuACoAIABQAHIAbwBiAGwAZQBtADoAIABkAG8AZQBzAG4AJwB0ACAAYwB1AHIAcgBlAG4AdABsAHkAIABoAGEAbgBkAGwAZQAgAGMAaQByAGMAdQBsAGEAcgAgAGUAZABnAGUAIABtAG8AZABlAHMAXABuACoALwBcAG4AQgBZAFIARQBDAFQAXwBPAEYARgBTAEUAVAAgAD0AIABMAEEATQBCAEQAQQAoAGQAYQB0AGEALAByAG8AdwBfAG8AZgBmAHMAZQB0ACwAYwBvAGwAXwBvAGYAZgBzAGUAdAAsAGgAZQBpAGcAaAB0ACwAdwBpAGQAdABoACwAZgBuACwAXABuAEwARQBUACgAZABvAGMALABcACIAaAB0AHQAcABzADoALwAvAHcAdwB3AC4AdgBlAHIAdABlAHgANAAyAC4AYwBvAG0ALwBsAGEAbQBiAGQAYQAvAGIAeQByAGUAYwB0AC4AaAB0AG0AbABcACIALABcAG4AIAAgACAAIABuAFIALABSAE8AVwBTACgAZABhAHQAYQApACwAXABuACAAIAAgACAAbgBDACwAQwBPAEwAVQBNAE4AUwAoAGQAYQB0AGEAKQAsAFwAbgAgACAAIAAgAC8ALwAgAEEAbgBjAGgAbwByACAAbwBuAGMAZQAgACgAdABvAHAALQBsAGUAZgB0ACAAbwBmACAAZABhAHQAYQApAFwAbgAgACAAIAAgAHQAbAAsAEkATgBEAEUAWAAoAGQAYQB0AGEALAAxACwAMQApACwAXABuACAAIAAgACAALwAvACAARgBhAHMAdAAgAGkAbgBkAGUAeAAgAG0AYQB0AHIAaQBjAGUAcwAgAHYAaQBhACAATQBNAFUATABUACAAbwB1AHQAZQByACAAcAByAG8AZAB1AGMAdABzAFwAbgAgACAAIAAgAGkATQBhAHQALAAgAE0ATQBVAEwAVAAoAFMARQBRAFUARQBOAEMARQAoAG4AUgApACwAUwBFAFEAVQBFAE4AQwBFACgAMQAsAG4AQwAsADEALAAwACkAKQAsAFwAbgAgACAAIAAgAGoATQBhAHQALAAgAE0ATQBVAEwAVAAoAFMARQBRAFUARQBOAEMARQAoAG4AUgAsADEALAAxACwAMAApACwAIABTAEUAUQBVAEUATgBDAEUAKAAsAG4AQwApACkALABcAG4AIAAgACAAIABNAEEAUAAoAGkATQBhAHQALABqAE0AYQB0ACwAIABMAEEATQBCAEQAQQAoAGkALABqACwAXABuACAAIAAgACAAIAAgACAAIABMAEUAVAAoAFwAbgAgACAAIAAgACAAIAAgACAAIAAgACAAIAAvAC8AIABEAGUAcwBpAHIAZQBkACAAdwBpAG4AZABvAHcAIABiAG8AdQBuAGQAcwAgAGkAbgAgAGQAYQB0AGEAIABjAG8AbwByAGQAaQBuAGEAdABlAHMAIAAoADEALQBiAGEAcwBlAGQAKQBcAG4AIAAgACAAIAAgACAAIAAgACAAIAAgACAAcgBfADEALAAgAGkAIAArACAAcgBvAHcAXwBvAGYAZgBzAGUAdAAsAFwAbgAgACAAIAAgACAAIAAgACAAIAAgACAAIABjAF8AMQAsACAAagAgACsAIABjAG8AbABfAG8AZgBmAHMAZQB0ACwAXABuACAAIAAgACAAIAAgACAAIAAgACAAIAAgAHIAXwAyACwAIAByAF8AMQAgACsAIABoAGUAaQBnAGgAdAAgAC0AIAAxACwAXABuACAAIAAgACAAIAAgACAAIAAgACAAIAAgAGMAXwAyACwAIABjAF8AMQAgACsAIAB3AGkAZAB0AGgAIAAgAC0AIAAxACwAXABuACAAIAAgACAAIAAgACAAIAAgACAAIAAgAC8ALwAgAEMAbABhAG0AcAAgAHQAbwAgAFsAMQAuAC4AbgBSAF0ALAAgAFsAMQAuAC4AbgBDAF0AXABuACAAIAAgACAAIAAgACAAIAAgACAAIAAgAHIAcgBfADEALAAgAE0AQQBYACgAMQAsACAAcgBfADEAKQAsAFwAbgAgACAAIAAgACAAIAAgACAAIAAgACAAIABjAGMAXwAxACwAIABNAEEAWAAoADEALAAgAGMAXwAxACkALABcAG4AIAAgACAAIAAgACAAIAAgACAAIAAgACAAcgByAF8AMgAsACAATQBJAE4AKABuAFIALAAgAHIAXwAyACkALABcAG4AIAAgACAAIAAgACAAIAAgACAAIAAgACAAYwBjAF8AMgAsACAATQBJAE4AKABuAEMALAAgAGMAXwAyACkALABcAG4AIAAgACAAIAAgACAAIAAgACAAIAAgACAALwAvACAAQwBsAGEAbQBwAGUAZAAgAHMAaQB6AGUAXABuACAAIAAgACAAIAAgACAAIAAgACAAIAAgAGgAXwBoACwAIABNAEEAWAAoADAALAAgAHIAcgBfADIAIAAtACAAcgByAF8AMQAgACsAIAAxACkALABcAG4AIAAgACAAIAAgACAAIAAgACAAIAAgACAAdwBfAHcALAAgAE0AQQBYACgAMAAsACAAYwBjAF8AMgAgAC0AIABjAGMAXwAxACAAKwAgADEAKQAsAFwAbgAgACAAIAAgACAAIAAgACAAIAAgACAAIAAvAC8AIABPAGYAZgBzAGUAdABzACAAcgBlAGwAYQB0AGkAdgBlACAAdABvACAAdABvAHAALQBsAGUAZgB0ACAAYQBuAGMAaABvAHIAXABuACAAIAAgACAAIAAgACAAIAAgACAAIAAgAHIAXwBvACwAIAByAHIAXwAxACAALQAgADEALABcAG4AIAAgACAAIAAgACAAIAAgACAAIAAgACAAYwBfAG8ALAAgAGMAYwBfADEAIAAtACAAMQAsAFwAbgAgACAAIAAgACAAIAAgACAAIAAgACAAIABJAEYAKABPAFIAKABoAF8AaAA9ADAALAAgAHcAXwB3AD0AMAApACwAXABuACAAIAAgACAAIAAgACAAIAAgACAAIAAgACAAIAAgACAATgBBACgAKQAsAFwAbgAgACAAIAAgACAAIAAgACAAIAAgACAAIAAgACAAIAAgAGYAbgAoACAATwBGAEYAUwBFAFQAKAB0AGwALAAgAHIAXwBvACwAIABjAF8AbwAsACAAaABfAGgALAAgAHcAXwB3ACkAIAApAFwAbgAgACAAIAAgACAAIAAgACAAIAAgACAAIAApAFwAbgAgACAAIAAgACAAIAAgACAAKQBcAG4AIAAgACAAIAApACkAXABuACkAKQA7AFwAbgBcAG4AQgBZAFIARQBDAFQAXwBUAEEAQgBMAEUAIAA9ACAATABBAE0AQgBEAEEAKABkAGEAdABhACwAcgBvAHcAXwBvAGYAZgBzAGUAdAAsAGMAbwBsAF8AbwBmAGYAcwBlAHQALABoAGUAaQBnAGgAdAAsAHcAaQBkAHQAaAAsAGYAbgAsAFsAZQBkAGcAZQBfAG0AbwBkAGUAXQAsAFsAcABhAGQAXwB3AGkAdABoAF0ALABcAG4ATABFAFQAKABkAG8AYwAsAFwAIgBoAHQAdABwAHMAOgAvAC8AdwB3AHcALgB2AGUAcgB0AGUAeAA0ADIALgBjAG8AbQAvAGwAYQBtAGIAZABhAC8AYgB5AHIAZQBjAHQALgBoAHQAbQBsAFwAIgAsAFwAbgAgACAAIAAgAG4AUgAsACAAUgBPAFcAUwAoAGQAYQB0AGEAKQAsAFwAbgAgACAAIAAgAG4AQwAsACAAQwBPAEwAVQBNAE4AUwAoAGQAYQB0AGEAKQAsAFwAbgAgACAAIAAgAGgALAAgACAAQQBCAFMAKABoAGUAaQBnAGgAdAApACwAXABuACAAIAAgACAAdwAsACAAIABBAEIAUwAoAHcAaQBkAHQAaAApACwAXABuACAAIAAgACAAawAsACAAIABoACoAdwAsAFwAbgAgACAAIAAgAC8ALwAgAFUATAAgAG8AZgBmAHMAZQB0AHMAIAByAGUAbABhAHQAaQB2AGUAIAB0AG8AIABhAG4AYwBoAG8AcgAgACgAYQBjAGMAbwB1AG4AdABzACAAZgBvAHIAIABuAGUAZwBhAHQAaQB2AGUAIABoAGUAaQBnAGgAdAAvAHcAaQBkAHQAaAApAFwAbgAgACAAIAAgAHUAbABfAHIAXwBvAGYAZgAsACAAcgBvAHcAXwBvAGYAZgBzAGUAdAAgAC0AIABJAEYAKABoAGUAaQBnAGgAdAA8ADAALAAgAGgALQAxACwAIAAwACkALABcAG4AIAAgACAAIAB1AGwAXwBjAF8AbwBmAGYALAAgAGMAbwBsAF8AbwBmAGYAcwBlAHQAIAAtACAASQBGACgAdwBpAGQAdABoACAAPAAwACwAIAB3AC0AMQAsACAAMAApACwAXABuACAAIAAgACAALwAvACAAVwBoAGkAYwBoACAAZABpAG0AZQBuAHMAaQBvAG4AcwAgAHcAcgBhAHAAPwBcAG4AIAAgACAAIAB3AHIAYQBwAF8AcgBvAHcAcwAsACAATwBSACgAZQBkAGcAZQBfAG0AbwBkAGUAPQAyACwAIABlAGQAZwBlAF8AbQBvAGQAZQA9ADMAKQAsAFwAbgAgACAAIAAgAHcAcgBhAHAAXwBjAG8AbABzACwAIABPAFIAKABlAGQAZwBlAF8AbQBvAGQAZQA9ADIALAAgAGUAZABnAGUAXwBtAG8AZABlAD0ANAApACwAXABuACAAIAAgACAALwAvACAAcAAgAGkAbgBkAGUAeABlAHMAIABvAHUAdABwAHUAdAAgAGMAZQBsAGwAIAAoAGYAbABhAHQAdABlAG4AZQBkACkAXABuACAAIAAgACAAcAAsACAAUwBFAFEAVQBFAE4AQwBFACgAbgBSACoAbgBDACkALABcAG4AIAAgACAAIABpADAALAAgAFQATwBDAE8ATAAoAFMARQBRAFUARQBOAEMARQAoAG4AUgApACAAKwAgAFMARQBRAFUARQBOAEMARQAoACwAIABuAEMALAAgADAALAAgADAAKQApACwAXABuACAAIAAgACAAagAwACwAIABUAE8AQwBPAEwAKABTAEUAUQBVAEUATgBDAEUAKABuAFIALAAgACwAIAAwACwAIAAwACkAIAArACAAUwBFAFEAVQBFAE4AQwBFACgALAAgAG4AQwApACkALABcAG4AIAAgACAAIAAvAC8AIAB3AGUAIABpAG4AZABlAHgAZQBzACAAdwBpAG4AZABvAHcAIABlAGwAZQBtAGUAbgB0ACAAKABmAGwAYQB0AHQAZQBuAGUAZAApAFwAbgAgACAAIAAgAHcAZQAsACAAUwBFAFEAVQBFAE4AQwBFACgAMQAsAGsAKQAsAFwAbgAgACAAIAAgAGQAcgAsACAAUQBVAE8AVABJAEUATgBUACgAdwBlAC0AMQAsACAAdwApACwAXABuACAAIAAgACAAZABjACwAIABNAE8ARAAoAHcAZQAtADEALAAgAHcAKQAsAFwAbgAgACAAIAAgAC8ALwAgAHIAYQB3ACAAKAAwAC0AaQBuAGQAZQB4ACkAIAB3AGkAbgBkAG8AdwAgAG8AZgBmAHMAZQB0AHMAXABuACAAIAAgACAAcgBSAGEAdwAsACAAaQAwACAAKwAgAHUAbABfAHIAXwBvAGYAZgAgACsAIABkAHIALABcAG4AIAAgACAAIABjAFIAYQB3ACwAIABqADAAIAArACAAdQBsAF8AYwBfAG8AZgBmACAAKwAgAGQAYwAsAFwAbgAgACAAIAAgAC8ALwAgAEkAZgAgAHcAcgBhAHAAcABpAG4AZwAsACAAdQBzAGUAIABNAE8ARAAgAHQAbwAgAHIAZQB0AHUAcgBuACAAYQBjAHQAdQBhAGwAIABpAG4AZABlAHgAXABuACAAIAAgACAAcgBJAGQAeAAsACAASQBGACgAdwByAGEAcABfAHIAbwB3AHMALAAgAE0ATwBEACgAcgBSAGEAdwAtADEALAAgAG4AUgApACsAMQAsACAAcgBSAGEAdwApACwAXABuACAAIAAgACAAYwBJAGQAeAAsACAASQBGACgAdwByAGEAcABfAGMAbwBsAHMALAAgAE0ATwBEACgAYwBSAGEAdwAtADEALAAgAG4AQwApACsAMQAsACAAYwBSAGEAdwApACwAXABuACAAIAAgACAALwAvACAAQwByAGUAYQB0AGUAIABmAGwAYQBnAHMAIABmAG8AcgAgAGkAbgB2AGEAbABpAGQAIAAoAG8AdQB0AC0AbwBmAC0AYgBvAHUAbgBkAHMAKQBcAG4AIAAgACAAIABvAGsAUgAsACAASQBGACgAdwByAGEAcABfAHIAbwB3AHMALAAgAFQAUgBVAEUALAAgACgAcgBJAGQAeAA+AD0AMQApACoAKAByAEkAZAB4ADwAPQBuAFIAKQApACwAXABuACAAIAAgACAAbwBrAEMALAAgAEkARgAoAHcAcgBhAHAAXwBjAG8AbABzACwAIABUAFIAVQBFACwAIAAoAGMASQBkAHgAPgA9ADEAKQAqACgAYwBJAGQAeAA8AD0AbgBDACkAKQAsAFwAbgAgACAAIAAgAG8AawAsACAAbwBrAFIAKgBvAGsAQwAsAFwAbgAgACAAIAAgAC8ALwAgAFAAbwBwAHUAbABhAHQAZQAgAHcAaQBuAGQAbwB3AF8AdABhAGIAbABlACAAdwBpAHQAaAAgAG8AbgBlACAAbQBhAHMAcwBpAHYAZQAgAEkATgBEAEUAWABcAG4AIAAgACAAIAB3AGkAbgBkAG8AdwBfAHQAYQBiAGwAZQAsACAASQBGACgAbwBrACwAIABJAE4ARABFAFgAKABkAGEAdABhACwAIAByAEkAZAB4ACwAIABjAEkAZAB4ACkALAAgAHAAYQBkAF8AdwBpAHQAaAApACwAXABuACAAIAAgACAALwAvACAAQwB5AGMAbABlACAAdABoAHIAbwB1AGcAaAAgAGUAYQBjAGgAIAByAG8AdwAgACgAdwBpAG4AZABvAHcAKQAgAHUAcwBpAG4AZwAgAEIAWQBSAE8AVwBcAG4AIAAgACAAIAB2ACwAIABCAFkAUgBPAFcAKAB3AGkAbgBkAG8AdwBfAHQAYQBiAGwAZQAsACAATABBAE0AQgBEAEEAKAByACwAIABmAG4AKABXAFIAQQBQAFIATwBXAFMAKAByACwAIABBAEIAUwAoAHcAaQBkAHQAaAApACkAKQAgACkAKQAsAFwAbgAgACAAIAAgAFcAUgBBAFAAUgBPAFcAUwAoAHYALAAgAG4AQwApAFwAbgApACkAOwBcAG4AXABuAC8AKgAqAFwAbgAqACAAUgB1AG4AcwAgAGEAIABmAHUAbgBjAHQAaQBvAG4AIABuACAAdABpAG0AZQBzACAAaQBuACAAcwBlAHEAdQBlAG4AYwBlACAAdQBzAGkAbgBnACAAQgBZAFIATwBXACAAYQBuAGQAIAByAGUAdAB1AHIAbgBzACAAdABoAGUAIAB0AGkAbQBlACAAaQBuACAAbQBpAGwAbABpAHMAZQBjAG8AbgBkAHMAXABuACoAIABSAGUAcwBvAGwAdQB0AGkAbwBuACAAaQBzACAAYQBiAG8AdQB0ACAAMQAwACAAbQBpAGwAbABpAHMAZQBjAG8AbgBkAHMAXABuACoALwBcAG4AVABJAE0ARQBSACAAPQAgAEwAQQBNAEIARABBACgAbgBfAGkAdABlAHIAYQB0AGkAbwBuAHMALABmAHUAbgBjAHQAaQBvAG4ALABbAHIAZQB0AF8AdgBhAGwAdQBlAHMAXQAsAFsAagBdACwAWwBrAF0ALABcAG4ATABFAFQAKABkAG8AYwAsAFwAIgBoAHQAdABwAHMAOgAvAC8AdwB3AHcALgB2AGUAcgB0AGUAeAA0ADIALgBjAG8AbQAvAGwAYQBtAGIAZABhAC8AdABpAG0AZQByAC4AaAB0AG0AbABcACIALABcAG4AIAAgACAAIABzAHQAYQByAHQAZQBkACwATgBPAFcAKAApACwAXABuACAAIAAgACAAcwBlAHEALABTAEUAUQBVAEUATgBDAEUAKABuAF8AaQB0AGUAcgBhAHQAaQBvAG4AcwApACwAXABuACAAIAAgACAAcgBlAHMAdQBsAHQALABCAFkAUgBPAFcAKABzAGUAcQAsAEwAQQBNAEIARABBACgAaQAsAEkATgBEAEUAWAAoAGYAdQBuAGMAdABpAG8AbgAoAGkAKQAsAEkARgAoAEkAUwBCAEwAQQBOAEsAKABqACkALAAxACwAagApACwASQBGACgASQBTAEIATABBAE4ASwAoAGsAKQAsADEALABrACkAKQApACkALABcAG4AIAAgACAAIAB0AGkAbQBlAF8AaQBuAF8AbQBzACwAKABOAE8AVwAoACkALQBzAHQAYQByAHQAZQBkACkAKgAyADQAKgAzADYAMAAwADAAMAAwACwAXABuACAAIAAgACAASQBGACgAcgBlAHQAXwB2AGEAbAB1AGUAcwA9AFQAUgBVAEUALAByAGUAcwB1AGwAdAAsAHQAaQBtAGUAXwBpAG4AXwBtAHMAKQBcAG4AKQApADsAIgB9AF0ALAAiAHAAcgBvAGoAZQBjAHQATgBhAG0AZQBzACIAOgBbACIAQgBZAFIARQBDAFQAIgAsACIAQgBZAFIARQBDAFQAXwBWAEEATABJAEQAIgAsACIAQwBPAE4AVgBPAEwAVgBFADIARABfAFYAQQBMAEkARAAiACwAIgBCAFkAUgBFAEMAVABfAFYAQQBMAEkARAAyACIALAAiAEIAWQBSAEUAQwBUAF8ATwBGAEYAUwBFAFQAXwBPAFIASQBHACIALAAiAEIAWQBSAEUAQwBUAF8ATwBGAEYAUwBFAFQAIgAsACIAQgBZAFIARQBDAFQAXwBUAEEAQgBMAEUAIgAsACIAVABJAE0ARQBSACIAXQAsACIAbABvAGMAYQBsAGUAIgA6AHsAIgBsAGkAcwB0AFMAZQBwAGEAcgBhAHQAbwByACIAOgAiACwAIgAsACIAcgBvAHcAUwBlAHAAYQByAGEAdABvAHIAIgA6ACIAOwAiACwAIgBjAG8AbAB1AG0AbgBTAGUAcABhAHIAYQB0AG8AcgAiADoAIgAsACIALAAiAHQAaABvAHUAcwBhAG4AZABzAFMAZQBwAGEAcgBhAHQAbwByACIAOgAiACwAIgAsACIAdABoAG8AdQBzAGEAbgBkAHMAUABvAHMAaQB0AGkAbwBuAHMAIgA6AFsAMwBdACwAIgBkAGUAYwBpAG0AYQBsAFMAZQBwAGEAcgBhAHQAbwByACIAOgAiAC4AIgAsACIAZABhAHQAZQBPAHIAZABlAHIAIgA6ACIATQBEAFkAIgAsACIAYwB1AHIAcgBlAG4AYwB5AFMAeQBtAGIAbwBsACIAOgAiACQAIgAsACIAaQBzAEMAdQByAHIAZQBuAGMAeQBTAHkAbQBiAG8AbABMAGUAYQBkACIAOgB0AHIAdQBlACwAIgBpAHMAQwB1AHIAcgBlAG4AYwB5AFMAZQBwAEIAeQBTAHAAYQBjAGUAIgA6AGYAYQBsAHMAZQAsACIAcgBvAHcATABlAHQAdABlAHIAIgA6ACIAUgAiACwAIgBjAG8AbAB1AG0AbgBMAGUAdAB0AGUAcgAiADoAIgBDACIALAAiAHIAYwBMAGUAZgB0AEIAcgBhAGMAawBlAHQAIgA6ACIAWwAiACwAIgByAGMAUgBpAGcAaAB0AEIAcgBhAGMAawBlAHQAIgA6ACIAXQAiACwAIgBzAHQAYQB0AGUAbQBlAG4AdABTAGUAcABhAHIAYQB0AG8AcgAiADoAIgA7ACIALAAiAGwAbwBjAGEAbABlAE4AYQBtAGUAIgA6ACIAZQBuAC0AdQBzACIAfQB9AA==</AFEJSONBlob>
</file>

<file path=customXml/itemProps1.xml><?xml version="1.0" encoding="utf-8"?>
<ds:datastoreItem xmlns:ds="http://schemas.openxmlformats.org/officeDocument/2006/customXml" ds:itemID="{26E77FE9-7D61-4F6A-9952-FFDE4C36DF5E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Visual</vt:lpstr>
      <vt:lpstr>Efficiency</vt:lpstr>
      <vt:lpstr>Example</vt:lpstr>
      <vt:lpstr>Blur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BYRECT Example</dc:title>
  <dc:creator>Vertex42.com</dc:creator>
  <dc:description>(c) 2026 Vertex42 LLC</dc:description>
  <cp:lastModifiedBy>Vertex42.com</cp:lastModifiedBy>
  <cp:lastPrinted>2025-12-14T17:26:34Z</cp:lastPrinted>
  <dcterms:created xsi:type="dcterms:W3CDTF">2025-12-13T20:34:03Z</dcterms:created>
  <dcterms:modified xsi:type="dcterms:W3CDTF">2026-01-28T17:29:54Z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2026 Vertex42 LLC</vt:lpwstr>
  </property>
  <property fmtid="{D5CDD505-2E9C-101B-9397-08002B2CF9AE}" pid="3" name="Source">
    <vt:lpwstr>https://www.vertex42.com/lambda/byrect.html</vt:lpwstr>
  </property>
  <property fmtid="{D5CDD505-2E9C-101B-9397-08002B2CF9AE}" pid="4" name="Version">
    <vt:lpwstr>BETA</vt:lpwstr>
  </property>
</Properties>
</file>