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3275" windowHeight="10995" activeTab="0"/>
  </bookViews>
  <sheets>
    <sheet name="Calculator" sheetId="1" r:id="rId1"/>
    <sheet name="TaxTables" sheetId="2" r:id="rId2"/>
  </sheets>
  <definedNames>
    <definedName name="periods">'TaxTables'!$A$32:$A$38</definedName>
    <definedName name="_xlnm.Print_Area" localSheetId="0">'Calculator'!$A$1:$G$49</definedName>
    <definedName name="valuevx">42.314159</definedName>
    <definedName name="vertex42_copyright" hidden="1">"© 2010-2017 Vertex42 LLC"</definedName>
    <definedName name="vertex42_id" hidden="1">"paycheck-calculator.xls"</definedName>
    <definedName name="vertex42_title" hidden="1">"Paycheck Calculator"</definedName>
  </definedNames>
  <calcPr fullCalcOnLoad="1"/>
</workbook>
</file>

<file path=xl/comments1.xml><?xml version="1.0" encoding="utf-8"?>
<comments xmlns="http://schemas.openxmlformats.org/spreadsheetml/2006/main">
  <authors>
    <author>Jon</author>
    <author>Vertex42</author>
  </authors>
  <commentList>
    <comment ref="G2" authorId="0">
      <text>
        <r>
          <rPr>
            <b/>
            <u val="single"/>
            <sz val="8"/>
            <rFont val="Tahoma"/>
            <family val="2"/>
          </rPr>
          <t xml:space="preserve">Limited Use Policy
</t>
        </r>
        <r>
          <rPr>
            <sz val="8"/>
            <rFont val="Tahoma"/>
            <family val="2"/>
          </rPr>
          <t xml:space="preserve">You may make archival copies and customize this template (the "Software") </t>
        </r>
        <r>
          <rPr>
            <b/>
            <sz val="8"/>
            <rFont val="Tahoma"/>
            <family val="2"/>
          </rPr>
          <t>for personal use only</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t>
        </r>
        <r>
          <rPr>
            <sz val="8"/>
            <rFont val="Tahoma"/>
            <family val="2"/>
          </rPr>
          <t xml:space="preserve">
</t>
        </r>
        <r>
          <rPr>
            <b/>
            <sz val="8"/>
            <rFont val="Tahoma"/>
            <family val="2"/>
          </rPr>
          <t>Caution</t>
        </r>
        <r>
          <rPr>
            <sz val="8"/>
            <rFont val="Tahoma"/>
            <family val="2"/>
          </rPr>
          <t xml:space="preserve">: This calculator is for educational and illustrative purposes only and should not be construed as financial or tax advice. The results may not be exact, and may not apply to your specific situation. Please consult a qualified professional regarding financial decisions.
</t>
        </r>
        <r>
          <rPr>
            <u val="single"/>
            <sz val="8"/>
            <rFont val="Tahoma"/>
            <family val="2"/>
          </rPr>
          <t xml:space="preserve">
</t>
        </r>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 ref="B6" authorId="1">
      <text>
        <r>
          <rPr>
            <b/>
            <sz val="8"/>
            <rFont val="Tahoma"/>
            <family val="2"/>
          </rPr>
          <t>Gross Pay:</t>
        </r>
        <r>
          <rPr>
            <sz val="8"/>
            <rFont val="Tahoma"/>
            <family val="2"/>
          </rPr>
          <t xml:space="preserve">
This is the gross pay for the pay period before any deductions, including wages, tips, bonuses, etc. You can calculate this from an annual salary by dividing the annual salary by the number of pay period (monthly=12, biweekly=26, etc). You can calculate the gross pay from hourly wages by multiplying the regular hours times the regular hourly rate + overtime hours times the overtime rate.</t>
        </r>
      </text>
    </comment>
    <comment ref="B7" authorId="1">
      <text>
        <r>
          <rPr>
            <b/>
            <sz val="8"/>
            <rFont val="Tahoma"/>
            <family val="2"/>
          </rPr>
          <t>Pay Period:</t>
        </r>
        <r>
          <rPr>
            <sz val="8"/>
            <rFont val="Tahoma"/>
            <family val="2"/>
          </rPr>
          <t xml:space="preserve">
How often you are paid. Note that biweekly means "every other week" or 26 times per year and semi-monthly means "twice per month" usually on the 1st and 15th of each month.</t>
        </r>
      </text>
    </comment>
    <comment ref="B9" authorId="1">
      <text>
        <r>
          <rPr>
            <b/>
            <sz val="8"/>
            <rFont val="Tahoma"/>
            <family val="2"/>
          </rPr>
          <t>Estimated Gross Annual Pay:</t>
        </r>
        <r>
          <rPr>
            <sz val="8"/>
            <rFont val="Tahoma"/>
            <family val="2"/>
          </rPr>
          <t xml:space="preserve">
This amount is calculated just for your reference. It is only an estimate because it doesn't take into account bonuses, raises, or other variations in your gross pay.</t>
        </r>
      </text>
    </comment>
    <comment ref="B12" authorId="1">
      <text>
        <r>
          <rPr>
            <b/>
            <sz val="8"/>
            <rFont val="Tahoma"/>
            <family val="2"/>
          </rPr>
          <t>Filing Status:</t>
        </r>
        <r>
          <rPr>
            <sz val="8"/>
            <rFont val="Tahoma"/>
            <family val="2"/>
          </rPr>
          <t xml:space="preserve">
You may choose either "Married" or "Single" as your income filing status. In addition to the obvious meaning, choose "married" if you file as "head of household" or "single" if you are married but file separately.</t>
        </r>
      </text>
    </comment>
    <comment ref="B13" authorId="1">
      <text>
        <r>
          <rPr>
            <b/>
            <sz val="8"/>
            <rFont val="Tahoma"/>
            <family val="2"/>
          </rPr>
          <t>Number of Federal Allowances:</t>
        </r>
        <r>
          <rPr>
            <sz val="8"/>
            <rFont val="Tahoma"/>
            <family val="2"/>
          </rPr>
          <t xml:space="preserve">
This is the number reported on your W-4 used to reduce the amount of federal income tax withholding. The number of allowances is normally based on the number of dependents you have, but you can reduce the number of allowances to withhold more federal income if for example you have other income outside of your normal job that is not subject to withholdings. The amount associated with a single allowance is specified in IRS Publication 15 and is specific to the tax year. In 2010, the annual allowance was $3650, so if you claimed 4 allowances, then your gross annual pay would be reduced by 4*3650 prior to figuring the amount of federal tax withholding.</t>
        </r>
      </text>
    </comment>
    <comment ref="B16" authorId="1">
      <text>
        <r>
          <rPr>
            <b/>
            <sz val="8"/>
            <rFont val="Tahoma"/>
            <family val="2"/>
          </rPr>
          <t>Tax Deferral Plan:</t>
        </r>
        <r>
          <rPr>
            <sz val="8"/>
            <rFont val="Tahoma"/>
            <family val="2"/>
          </rPr>
          <t xml:space="preserve">
This is the percent of your gross pay that you put into a tax-deferred retirement account like a 401(k) or 403(b) plan. Note that there are usually limits to how much you can defer pre-tax, but this calculator has no limits built in.</t>
        </r>
      </text>
    </comment>
    <comment ref="B17" authorId="1">
      <text>
        <r>
          <rPr>
            <b/>
            <sz val="8"/>
            <rFont val="Tahoma"/>
            <family val="2"/>
          </rPr>
          <t>Pre-Tax Deductions:</t>
        </r>
        <r>
          <rPr>
            <sz val="8"/>
            <rFont val="Tahoma"/>
            <family val="2"/>
          </rPr>
          <t xml:space="preserve">
If you contribute to a Health Spending Account or Flexible Spending Account the contribution </t>
        </r>
        <r>
          <rPr>
            <b/>
            <sz val="8"/>
            <rFont val="Tahoma"/>
            <family val="2"/>
          </rPr>
          <t>might</t>
        </r>
        <r>
          <rPr>
            <sz val="8"/>
            <rFont val="Tahoma"/>
            <family val="2"/>
          </rPr>
          <t xml:space="preserve"> be a pre-tax deduction.</t>
        </r>
      </text>
    </comment>
    <comment ref="B24" authorId="1">
      <text>
        <r>
          <rPr>
            <b/>
            <sz val="8"/>
            <rFont val="Tahoma"/>
            <family val="2"/>
          </rPr>
          <t>State &amp; Local Taxes:</t>
        </r>
        <r>
          <rPr>
            <sz val="8"/>
            <rFont val="Tahoma"/>
            <family val="2"/>
          </rPr>
          <t xml:space="preserve">
This calculator assumes that state and local taxes are a percentage of the Federal Taxable Gross. These taxes will vary from state to state, but you can estimate the percentage from one of your pay stubs.</t>
        </r>
      </text>
    </comment>
    <comment ref="B18" authorId="1">
      <text>
        <r>
          <rPr>
            <b/>
            <sz val="8"/>
            <rFont val="Tahoma"/>
            <family val="2"/>
          </rPr>
          <t>Federal Taxable Gross:</t>
        </r>
        <r>
          <rPr>
            <sz val="8"/>
            <rFont val="Tahoma"/>
            <family val="2"/>
          </rPr>
          <t xml:space="preserve">
This is the Gross Pay minus the various pre-tax deductions and allowances.</t>
        </r>
      </text>
    </comment>
    <comment ref="B25" authorId="1">
      <text>
        <r>
          <rPr>
            <b/>
            <sz val="8"/>
            <rFont val="Tahoma"/>
            <family val="2"/>
          </rPr>
          <t>Post-Tax Deductions:</t>
        </r>
        <r>
          <rPr>
            <sz val="8"/>
            <rFont val="Tahoma"/>
            <family val="2"/>
          </rPr>
          <t xml:space="preserve">
These deductions can take many forms, such as insurance premiums, dental plans, etc.</t>
        </r>
      </text>
    </comment>
    <comment ref="B26" authorId="1">
      <text>
        <r>
          <rPr>
            <b/>
            <sz val="8"/>
            <rFont val="Tahoma"/>
            <family val="2"/>
          </rPr>
          <t>Post-Tax Reimbursements:</t>
        </r>
        <r>
          <rPr>
            <sz val="8"/>
            <rFont val="Tahoma"/>
            <family val="2"/>
          </rPr>
          <t xml:space="preserve">
There are many rules regarding the definition of post-tax reimbursements in IRS Publication 15, but these will typically be business and travel expenses that you pay out of your personal account that your employer later reimburses you for.</t>
        </r>
      </text>
    </comment>
    <comment ref="B30" authorId="1">
      <text>
        <r>
          <rPr>
            <b/>
            <sz val="8"/>
            <rFont val="Tahoma"/>
            <family val="2"/>
          </rPr>
          <t>FICA Social Security:</t>
        </r>
        <r>
          <rPr>
            <sz val="8"/>
            <rFont val="Tahoma"/>
            <family val="2"/>
          </rPr>
          <t xml:space="preserve">
Social Security Tax is calculated by multiplying your gross earnings by 6.2% based on the 2010 IRS Publication 15. There is an annual limit for Social Security deductions, but this calculator does not take into account year-to-date totals.</t>
        </r>
      </text>
    </comment>
    <comment ref="B31" authorId="1">
      <text>
        <r>
          <rPr>
            <b/>
            <sz val="8"/>
            <rFont val="Tahoma"/>
            <family val="2"/>
          </rPr>
          <t>FICA Medicare:</t>
        </r>
        <r>
          <rPr>
            <sz val="8"/>
            <rFont val="Tahoma"/>
            <family val="2"/>
          </rPr>
          <t xml:space="preserve">
This is calculated by multiplying your Gross Pay by 1.45% according to IRS Publication 15, 2010. There is no annual limit for Medicare deductions.</t>
        </r>
      </text>
    </comment>
    <comment ref="B32" authorId="1">
      <text>
        <r>
          <rPr>
            <b/>
            <sz val="8"/>
            <rFont val="Tahoma"/>
            <family val="2"/>
          </rPr>
          <t>Federal Tax:</t>
        </r>
        <r>
          <rPr>
            <sz val="8"/>
            <rFont val="Tahoma"/>
            <family val="2"/>
          </rPr>
          <t xml:space="preserve">
The federal tax is estimated by multiplying the Federal Taxable Gross by the number of payments per year, then using the ANNUAL Table from the TaxTables worksheet to calculate the withholding. The Federal Taxable Gross is the Gross Pay minus the Allowances minus the pre-tax withholdings and deductions. If you are paid weekly, biweekly, monthly, etc., the estimate should be close (likely within a dollar or so)  but probably will not be exact.</t>
        </r>
      </text>
    </comment>
  </commentList>
</comments>
</file>

<file path=xl/sharedStrings.xml><?xml version="1.0" encoding="utf-8"?>
<sst xmlns="http://schemas.openxmlformats.org/spreadsheetml/2006/main" count="69" uniqueCount="61">
  <si>
    <t>Gross Pay:</t>
  </si>
  <si>
    <t>Number of Allowances:</t>
  </si>
  <si>
    <t>State &amp; Local Taxes:</t>
  </si>
  <si>
    <t>Other Pre-Tax Deductions:</t>
  </si>
  <si>
    <t>Post-Tax Reimbursements:</t>
  </si>
  <si>
    <t>Filing Status:</t>
  </si>
  <si>
    <t>Federal Tax</t>
  </si>
  <si>
    <t>Pay Period:</t>
  </si>
  <si>
    <t>Monthly</t>
  </si>
  <si>
    <t>Pay Period</t>
  </si>
  <si>
    <t>Periods per Year</t>
  </si>
  <si>
    <t>Weekly</t>
  </si>
  <si>
    <t>Withhold</t>
  </si>
  <si>
    <t>Excess over</t>
  </si>
  <si>
    <t>Percent</t>
  </si>
  <si>
    <t>SINGLE</t>
  </si>
  <si>
    <t>MARRIED</t>
  </si>
  <si>
    <t>Biweekly</t>
  </si>
  <si>
    <t>Semimonthly</t>
  </si>
  <si>
    <t>Quarterly</t>
  </si>
  <si>
    <t>Semiannually</t>
  </si>
  <si>
    <t>Annually</t>
  </si>
  <si>
    <t>One Allowance:</t>
  </si>
  <si>
    <t>Single</t>
  </si>
  <si>
    <t>Pre-Tax Deductions</t>
  </si>
  <si>
    <t>Post-Tax Deductions</t>
  </si>
  <si>
    <t>Other Post-Tax Deductions:</t>
  </si>
  <si>
    <t>Periods Per Year:</t>
  </si>
  <si>
    <t>Federal Withholding Tables</t>
  </si>
  <si>
    <t>Excess Over</t>
  </si>
  <si>
    <t>Plus X% of Excess</t>
  </si>
  <si>
    <t>Allowance</t>
  </si>
  <si>
    <t>Post-Tax Reimbursements</t>
  </si>
  <si>
    <t>State &amp; Local Taxes</t>
  </si>
  <si>
    <t>Paycheck Calculator</t>
  </si>
  <si>
    <t>Federal Tax Tables</t>
  </si>
  <si>
    <t>Est. Gross Annual Pay:</t>
  </si>
  <si>
    <t>Tax Deferral Plan, 401(k):</t>
  </si>
  <si>
    <t>Tax Deferral Plan</t>
  </si>
  <si>
    <t>Federal Taxable Gross:</t>
  </si>
  <si>
    <t>FICA Social Security (6.2%)</t>
  </si>
  <si>
    <t>FICA Medicare (1.45%)</t>
  </si>
  <si>
    <t>This calculator is for educational and illustrative purposes only and should not be construed as financial or tax advice.</t>
  </si>
  <si>
    <t>Please consult a qualified professional regarding financial decisions.</t>
  </si>
  <si>
    <t>The results are only estimates and may not apply to your specific situation.</t>
  </si>
  <si>
    <t>Caution:</t>
  </si>
  <si>
    <t>These tables are used to estimate the federal tax withholding and need to be updated each year. The federal tax is calculated by multiplying the Federal Taxable Gross by the number of payments per year, then using the ANNUAL Table to calculate the withholding. The Federal Taxable Gross is the Gross Pay minus the Allowances minus the pre-tax withholdings and deductions.</t>
  </si>
  <si>
    <t>NET Take-Home Pay</t>
  </si>
  <si>
    <t xml:space="preserve"> Gross Pay</t>
  </si>
  <si>
    <t xml:space="preserve"> Filing Status and Withholdings</t>
  </si>
  <si>
    <t xml:space="preserve"> Pre-Tax Adjustments</t>
  </si>
  <si>
    <t xml:space="preserve"> Post-Tax Adjustments</t>
  </si>
  <si>
    <t xml:space="preserve"> Estimated Pay Check</t>
  </si>
  <si>
    <t>Source: IRS Publication 15, Table 7, pg 46</t>
  </si>
  <si>
    <t>Source: IRS Publication 15, Table 5, pg 44</t>
  </si>
  <si>
    <t>© 2010-2018 Vertex42 LLC</t>
  </si>
  <si>
    <t>https://www.irs.gov/pub/irs-pdf/n1036.pdf</t>
  </si>
  <si>
    <t>https://www.irs.gov/pub/irs-pdf/p15.pdf</t>
  </si>
  <si>
    <t>For Wages Paid in 2019</t>
  </si>
  <si>
    <t>2019 ANNUAL Table for Percentage Method for Income Tax Withholding</t>
  </si>
  <si>
    <t>Percentage Method - 2019 Amount for One Withholding Allowance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</si>
</sst>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00_);_(&quot;$&quot;* \(#,##0.000\);_(&quot;$&quot;* &quot;-&quot;??_);_(@_)"/>
    <numFmt numFmtId="166" formatCode="_(&quot;$&quot;* #,##0.0000_);_(&quot;$&quot;* \(#,##0.0000\);_(&quot;$&quot;* &quot;-&quot;??_);_(@_)"/>
    <numFmt numFmtId="167" formatCode="_(&quot;$&quot;* #,##0.0_);_(&quot;$&quot;* \(#,##0.0\);_(&quot;$&quot;* &quot;-&quot;??_);_(@_)"/>
    <numFmt numFmtId="168" formatCode="_(&quot;$&quot;* #,##0_);_(&quot;$&quot;* \(#,##0\);_(&quot;$&quot;* &quot;-&quot;??_);_(@_)"/>
  </numFmts>
  <fonts count="59">
    <font>
      <sz val="10"/>
      <name val="Arial"/>
      <family val="0"/>
    </font>
    <font>
      <b/>
      <sz val="20"/>
      <color indexed="53"/>
      <name val="Arial"/>
      <family val="2"/>
    </font>
    <font>
      <sz val="8"/>
      <name val="Arial"/>
      <family val="2"/>
    </font>
    <font>
      <b/>
      <sz val="10"/>
      <name val="Arial"/>
      <family val="2"/>
    </font>
    <font>
      <u val="single"/>
      <sz val="10"/>
      <color indexed="12"/>
      <name val="Arial"/>
      <family val="2"/>
    </font>
    <font>
      <i/>
      <sz val="10"/>
      <name val="Arial"/>
      <family val="2"/>
    </font>
    <font>
      <b/>
      <sz val="12"/>
      <name val="Arial"/>
      <family val="2"/>
    </font>
    <font>
      <sz val="12"/>
      <name val="Arial"/>
      <family val="2"/>
    </font>
    <font>
      <u val="single"/>
      <sz val="10"/>
      <color indexed="36"/>
      <name val="Arial"/>
      <family val="2"/>
    </font>
    <font>
      <sz val="10"/>
      <color indexed="9"/>
      <name val="Arial"/>
      <family val="2"/>
    </font>
    <font>
      <i/>
      <sz val="8"/>
      <name val="Arial"/>
      <family val="2"/>
    </font>
    <font>
      <sz val="10"/>
      <name val="Trebuchet MS"/>
      <family val="2"/>
    </font>
    <font>
      <b/>
      <u val="single"/>
      <sz val="8"/>
      <name val="Tahoma"/>
      <family val="2"/>
    </font>
    <font>
      <sz val="8"/>
      <name val="Tahoma"/>
      <family val="2"/>
    </font>
    <font>
      <b/>
      <sz val="8"/>
      <name val="Tahoma"/>
      <family val="2"/>
    </font>
    <font>
      <b/>
      <sz val="8"/>
      <color indexed="10"/>
      <name val="Tahoma"/>
      <family val="2"/>
    </font>
    <font>
      <u val="single"/>
      <sz val="8"/>
      <name val="Tahoma"/>
      <family val="2"/>
    </font>
    <font>
      <sz val="8"/>
      <color indexed="23"/>
      <name val="Arial"/>
      <family val="2"/>
    </font>
    <font>
      <b/>
      <sz val="8"/>
      <color indexed="23"/>
      <name val="Arial"/>
      <family val="2"/>
    </font>
    <font>
      <b/>
      <sz val="24"/>
      <color indexed="53"/>
      <name val="Arial"/>
      <family val="2"/>
    </font>
    <font>
      <sz val="14"/>
      <color indexed="9"/>
      <name val="Arial"/>
      <family val="2"/>
    </font>
    <font>
      <i/>
      <sz val="12"/>
      <name val="Arial"/>
      <family val="2"/>
    </font>
    <font>
      <sz val="4.5"/>
      <color indexed="8"/>
      <name val="Arial"/>
      <family val="2"/>
    </font>
    <font>
      <sz val="9.75"/>
      <color indexed="8"/>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
      <patternFill patternType="solid">
        <fgColor indexed="47"/>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color indexed="63"/>
      </left>
      <right>
        <color indexed="63"/>
      </right>
      <top>
        <color indexed="63"/>
      </top>
      <bottom style="thin">
        <color indexed="55"/>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11"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9">
    <xf numFmtId="0" fontId="0" fillId="0" borderId="0" xfId="0" applyAlignment="1">
      <alignment/>
    </xf>
    <xf numFmtId="0" fontId="0" fillId="0" borderId="0" xfId="0" applyAlignment="1">
      <alignment horizontal="center"/>
    </xf>
    <xf numFmtId="0" fontId="0" fillId="0" borderId="0" xfId="0" applyAlignment="1">
      <alignment horizontal="right"/>
    </xf>
    <xf numFmtId="44" fontId="0" fillId="0" borderId="0" xfId="0" applyNumberFormat="1" applyAlignment="1">
      <alignment/>
    </xf>
    <xf numFmtId="4" fontId="0" fillId="0" borderId="10" xfId="0" applyNumberFormat="1" applyBorder="1" applyAlignment="1">
      <alignment/>
    </xf>
    <xf numFmtId="0" fontId="0" fillId="33" borderId="0" xfId="0" applyFill="1" applyAlignment="1">
      <alignment horizontal="center"/>
    </xf>
    <xf numFmtId="0" fontId="3" fillId="33" borderId="0" xfId="0" applyFont="1" applyFill="1" applyAlignment="1">
      <alignment horizontal="right"/>
    </xf>
    <xf numFmtId="0" fontId="0" fillId="33" borderId="0" xfId="0" applyFill="1" applyAlignment="1">
      <alignment/>
    </xf>
    <xf numFmtId="0" fontId="0" fillId="33" borderId="0" xfId="0" applyFill="1" applyAlignment="1">
      <alignment horizontal="right"/>
    </xf>
    <xf numFmtId="0" fontId="5" fillId="0" borderId="0" xfId="0" applyFont="1" applyAlignment="1">
      <alignment/>
    </xf>
    <xf numFmtId="0" fontId="6" fillId="0" borderId="0" xfId="0" applyFont="1" applyAlignment="1">
      <alignment horizontal="left"/>
    </xf>
    <xf numFmtId="0" fontId="6" fillId="0" borderId="0" xfId="0" applyFont="1" applyAlignment="1">
      <alignment/>
    </xf>
    <xf numFmtId="0" fontId="10" fillId="0" borderId="0" xfId="0" applyFont="1" applyAlignment="1">
      <alignment/>
    </xf>
    <xf numFmtId="0" fontId="2" fillId="0" borderId="0" xfId="0" applyFont="1" applyAlignment="1">
      <alignment/>
    </xf>
    <xf numFmtId="44" fontId="2" fillId="0" borderId="0" xfId="0" applyNumberFormat="1" applyFont="1" applyAlignment="1">
      <alignment/>
    </xf>
    <xf numFmtId="0" fontId="17" fillId="0" borderId="0" xfId="0" applyFont="1" applyAlignment="1">
      <alignment/>
    </xf>
    <xf numFmtId="0" fontId="18" fillId="0" borderId="0" xfId="0" applyFont="1" applyAlignment="1">
      <alignment horizontal="left"/>
    </xf>
    <xf numFmtId="0" fontId="9" fillId="34" borderId="11" xfId="0" applyFont="1" applyFill="1" applyBorder="1" applyAlignment="1">
      <alignment vertical="center"/>
    </xf>
    <xf numFmtId="0" fontId="7" fillId="35" borderId="0" xfId="0" applyFont="1" applyFill="1" applyAlignment="1">
      <alignment vertical="center"/>
    </xf>
    <xf numFmtId="0" fontId="6" fillId="36" borderId="0" xfId="0" applyFont="1" applyFill="1" applyAlignment="1">
      <alignment horizontal="right" vertical="center"/>
    </xf>
    <xf numFmtId="39" fontId="7" fillId="37" borderId="0" xfId="0" applyNumberFormat="1" applyFont="1" applyFill="1" applyAlignment="1">
      <alignment vertical="center"/>
    </xf>
    <xf numFmtId="0" fontId="0" fillId="0" borderId="0" xfId="0" applyAlignment="1">
      <alignment vertical="center"/>
    </xf>
    <xf numFmtId="0" fontId="19" fillId="0" borderId="0" xfId="0" applyFont="1" applyAlignment="1" applyProtection="1">
      <alignment horizontal="left" vertical="center"/>
      <protection locked="0"/>
    </xf>
    <xf numFmtId="0" fontId="20" fillId="34" borderId="11" xfId="0" applyFont="1" applyFill="1" applyBorder="1" applyAlignment="1">
      <alignment vertical="center"/>
    </xf>
    <xf numFmtId="0" fontId="7" fillId="36" borderId="0" xfId="0" applyFont="1" applyFill="1" applyAlignment="1">
      <alignment horizontal="right" vertical="center"/>
    </xf>
    <xf numFmtId="44" fontId="7" fillId="0" borderId="10" xfId="44" applyFont="1" applyBorder="1" applyAlignment="1">
      <alignment vertical="center"/>
    </xf>
    <xf numFmtId="0" fontId="7" fillId="0" borderId="10" xfId="0" applyFont="1" applyBorder="1" applyAlignment="1">
      <alignment horizontal="right" vertical="center"/>
    </xf>
    <xf numFmtId="0" fontId="7" fillId="0" borderId="0" xfId="0" applyFont="1" applyAlignment="1">
      <alignment vertical="center"/>
    </xf>
    <xf numFmtId="44" fontId="7" fillId="36" borderId="0" xfId="0" applyNumberFormat="1" applyFont="1" applyFill="1" applyAlignment="1">
      <alignment vertical="center"/>
    </xf>
    <xf numFmtId="0" fontId="7" fillId="0" borderId="10" xfId="0" applyFont="1" applyBorder="1" applyAlignment="1">
      <alignment vertical="center"/>
    </xf>
    <xf numFmtId="0" fontId="7" fillId="0" borderId="0" xfId="0" applyFont="1" applyAlignment="1">
      <alignment horizontal="right" vertical="center"/>
    </xf>
    <xf numFmtId="44" fontId="7" fillId="0" borderId="0" xfId="44" applyFont="1" applyAlignment="1">
      <alignment vertical="center"/>
    </xf>
    <xf numFmtId="0" fontId="7" fillId="35" borderId="11" xfId="0" applyFont="1" applyFill="1" applyBorder="1" applyAlignment="1">
      <alignment vertical="center"/>
    </xf>
    <xf numFmtId="10" fontId="7" fillId="0" borderId="10" xfId="0" applyNumberFormat="1" applyFont="1" applyBorder="1" applyAlignment="1">
      <alignment vertical="center"/>
    </xf>
    <xf numFmtId="44" fontId="7" fillId="0" borderId="10" xfId="0" applyNumberFormat="1" applyFont="1" applyBorder="1" applyAlignment="1">
      <alignment vertical="center"/>
    </xf>
    <xf numFmtId="0" fontId="6" fillId="0" borderId="0" xfId="0" applyFont="1" applyAlignment="1">
      <alignment horizontal="right" vertical="center"/>
    </xf>
    <xf numFmtId="0" fontId="21" fillId="0" borderId="0" xfId="0" applyFont="1" applyAlignment="1">
      <alignment horizontal="right" vertical="center"/>
    </xf>
    <xf numFmtId="4" fontId="7" fillId="0" borderId="0" xfId="0" applyNumberFormat="1" applyFont="1" applyAlignment="1">
      <alignment vertical="center"/>
    </xf>
    <xf numFmtId="10" fontId="7" fillId="0" borderId="0" xfId="60" applyNumberFormat="1" applyFont="1" applyAlignment="1">
      <alignment vertical="center"/>
    </xf>
    <xf numFmtId="0" fontId="7" fillId="36" borderId="0" xfId="0" applyFont="1" applyFill="1" applyAlignment="1">
      <alignment horizontal="right" vertical="center"/>
    </xf>
    <xf numFmtId="39" fontId="7" fillId="36" borderId="0" xfId="0" applyNumberFormat="1" applyFont="1" applyFill="1" applyAlignment="1">
      <alignment vertical="center"/>
    </xf>
    <xf numFmtId="39" fontId="7" fillId="36" borderId="0" xfId="44" applyNumberFormat="1" applyFont="1" applyFill="1" applyAlignment="1">
      <alignment vertical="center"/>
    </xf>
    <xf numFmtId="164" fontId="0" fillId="0" borderId="10" xfId="0" applyNumberFormat="1" applyBorder="1" applyAlignment="1">
      <alignment/>
    </xf>
    <xf numFmtId="0" fontId="21" fillId="0" borderId="0" xfId="0" applyFont="1" applyAlignment="1">
      <alignment/>
    </xf>
    <xf numFmtId="0" fontId="2" fillId="0" borderId="0" xfId="57" applyFont="1">
      <alignment/>
      <protection/>
    </xf>
    <xf numFmtId="0" fontId="4" fillId="0" borderId="0" xfId="53" applyAlignment="1" applyProtection="1">
      <alignment/>
      <protection/>
    </xf>
    <xf numFmtId="0" fontId="4" fillId="0" borderId="0" xfId="53" applyAlignment="1" applyProtection="1">
      <alignment horizontal="left"/>
      <protection/>
    </xf>
    <xf numFmtId="0" fontId="5" fillId="0" borderId="0" xfId="0" applyFont="1" applyAlignment="1">
      <alignment horizontal="left" vertical="top" wrapText="1"/>
    </xf>
    <xf numFmtId="0" fontId="1" fillId="0" borderId="0" xfId="0" applyFont="1" applyAlignment="1" applyProtection="1">
      <alignment horizontal="left"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imple-loan-calculator"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
          <c:w val="0.94875"/>
          <c:h val="1"/>
        </c:manualLayout>
      </c:layout>
      <c:barChart>
        <c:barDir val="col"/>
        <c:grouping val="clustered"/>
        <c:varyColors val="0"/>
        <c:ser>
          <c:idx val="0"/>
          <c:order val="0"/>
          <c:spPr>
            <a:solidFill>
              <a:srgbClr val="BCC5E1"/>
            </a:solidFill>
            <a:ln w="12700">
              <a:solidFill>
                <a:srgbClr val="8394C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0"/>
            <c:showBubbleSize val="0"/>
            <c:showCatName val="1"/>
            <c:showSerName val="0"/>
            <c:showPercent val="0"/>
          </c:dLbls>
          <c:cat>
            <c:strRef>
              <c:f>Calculator!$B$29:$B$37</c:f>
              <c:strCache/>
            </c:strRef>
          </c:cat>
          <c:val>
            <c:numRef>
              <c:f>Calculator!$C$29:$C$37</c:f>
              <c:numCache/>
            </c:numRef>
          </c:val>
        </c:ser>
        <c:gapWidth val="50"/>
        <c:axId val="27293401"/>
        <c:axId val="44314018"/>
      </c:barChart>
      <c:catAx>
        <c:axId val="27293401"/>
        <c:scaling>
          <c:orientation val="minMax"/>
        </c:scaling>
        <c:axPos val="b"/>
        <c:delete val="0"/>
        <c:numFmt formatCode="General" sourceLinked="1"/>
        <c:majorTickMark val="out"/>
        <c:minorTickMark val="none"/>
        <c:tickLblPos val="none"/>
        <c:spPr>
          <a:ln w="3175">
            <a:solidFill>
              <a:srgbClr val="000000"/>
            </a:solidFill>
          </a:ln>
        </c:spPr>
        <c:crossAx val="44314018"/>
        <c:crosses val="autoZero"/>
        <c:auto val="1"/>
        <c:lblOffset val="100"/>
        <c:tickLblSkip val="1"/>
        <c:noMultiLvlLbl val="0"/>
      </c:catAx>
      <c:valAx>
        <c:axId val="44314018"/>
        <c:scaling>
          <c:orientation val="minMax"/>
        </c:scaling>
        <c:axPos val="l"/>
        <c:delete val="0"/>
        <c:numFmt formatCode="#,##0;-#,##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27293401"/>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4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114300</xdr:colOff>
      <xdr:row>8</xdr:row>
      <xdr:rowOff>9525</xdr:rowOff>
    </xdr:from>
    <xdr:ext cx="2743200" cy="4010025"/>
    <xdr:graphicFrame>
      <xdr:nvGraphicFramePr>
        <xdr:cNvPr id="1" name="Chart 2"/>
        <xdr:cNvGraphicFramePr/>
      </xdr:nvGraphicFramePr>
      <xdr:xfrm>
        <a:off x="3390900" y="1533525"/>
        <a:ext cx="2743200" cy="4010025"/>
      </xdr:xfrm>
      <a:graphic>
        <a:graphicData uri="http://schemas.openxmlformats.org/drawingml/2006/chart">
          <c:chart xmlns:c="http://schemas.openxmlformats.org/drawingml/2006/chart" r:id="rId1"/>
        </a:graphicData>
      </a:graphic>
    </xdr:graphicFrame>
    <xdr:clientData/>
  </xdr:oneCellAnchor>
  <xdr:twoCellAnchor editAs="oneCell">
    <xdr:from>
      <xdr:col>5</xdr:col>
      <xdr:colOff>504825</xdr:colOff>
      <xdr:row>0</xdr:row>
      <xdr:rowOff>57150</xdr:rowOff>
    </xdr:from>
    <xdr:to>
      <xdr:col>7</xdr:col>
      <xdr:colOff>0</xdr:colOff>
      <xdr:row>0</xdr:row>
      <xdr:rowOff>352425</xdr:rowOff>
    </xdr:to>
    <xdr:pic>
      <xdr:nvPicPr>
        <xdr:cNvPr id="2" name="Picture 28" descr="vertex42_logo_transparent_sm"/>
        <xdr:cNvPicPr preferRelativeResize="1">
          <a:picLocks noChangeAspect="1"/>
        </xdr:cNvPicPr>
      </xdr:nvPicPr>
      <xdr:blipFill>
        <a:blip r:embed="rId2"/>
        <a:stretch>
          <a:fillRect/>
        </a:stretch>
      </xdr:blipFill>
      <xdr:spPr>
        <a:xfrm>
          <a:off x="4876800" y="57150"/>
          <a:ext cx="1323975"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Calculators/paycheck-calculator.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irs.gov/pub/irs-pdf/p15.pdf" TargetMode="External" /><Relationship Id="rId2" Type="http://schemas.openxmlformats.org/officeDocument/2006/relationships/hyperlink" Target="https://www.irs.gov/pub/irs-pdf/p15.pdf" TargetMode="External" /><Relationship Id="rId3" Type="http://schemas.openxmlformats.org/officeDocument/2006/relationships/hyperlink" Target="https://www.irs.gov/pub/irs-pdf/n1036.pdf" TargetMode="External" /><Relationship Id="rId4" Type="http://schemas.openxmlformats.org/officeDocument/2006/relationships/hyperlink" Target="https://www.irs.gov/pub/irs-pdf/n1036.pdf" TargetMode="Externa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48"/>
  <sheetViews>
    <sheetView showGridLines="0" tabSelected="1" zoomScalePageLayoutView="0" workbookViewId="0" topLeftCell="A1">
      <selection activeCell="A3" sqref="A3"/>
    </sheetView>
  </sheetViews>
  <sheetFormatPr defaultColWidth="9.140625" defaultRowHeight="12.75"/>
  <cols>
    <col min="1" max="1" width="2.57421875" style="0" customWidth="1"/>
    <col min="2" max="2" width="30.8515625" style="0" customWidth="1"/>
    <col min="3" max="3" width="15.7109375" style="0" customWidth="1"/>
    <col min="4" max="4" width="7.28125" style="0" customWidth="1"/>
    <col min="7" max="7" width="18.28125" style="0" customWidth="1"/>
  </cols>
  <sheetData>
    <row r="1" ht="30">
      <c r="A1" s="22" t="s">
        <v>34</v>
      </c>
    </row>
    <row r="2" spans="1:7" ht="15">
      <c r="A2" s="43" t="s">
        <v>58</v>
      </c>
      <c r="G2" s="44" t="s">
        <v>55</v>
      </c>
    </row>
    <row r="3" ht="12.75">
      <c r="G3" s="45" t="s">
        <v>34</v>
      </c>
    </row>
    <row r="4" s="13" customFormat="1" ht="11.25">
      <c r="C4" s="14"/>
    </row>
    <row r="5" spans="2:3" ht="18">
      <c r="B5" s="23" t="s">
        <v>48</v>
      </c>
      <c r="C5" s="17"/>
    </row>
    <row r="6" spans="2:5" ht="16.5" customHeight="1">
      <c r="B6" s="24" t="s">
        <v>0</v>
      </c>
      <c r="C6" s="25">
        <v>3500</v>
      </c>
      <c r="E6" s="3"/>
    </row>
    <row r="7" spans="2:5" ht="16.5" customHeight="1">
      <c r="B7" s="24" t="s">
        <v>7</v>
      </c>
      <c r="C7" s="26" t="s">
        <v>8</v>
      </c>
      <c r="E7" s="3"/>
    </row>
    <row r="8" spans="2:3" ht="16.5" customHeight="1" hidden="1">
      <c r="B8" s="24" t="s">
        <v>27</v>
      </c>
      <c r="C8" s="27">
        <f>INDEX(TaxTables!$B$32:$B$38,MATCH(C7,TaxTables!$A$32:$A$38,0))</f>
        <v>12</v>
      </c>
    </row>
    <row r="9" spans="2:9" ht="16.5" customHeight="1">
      <c r="B9" s="24" t="s">
        <v>36</v>
      </c>
      <c r="C9" s="28">
        <f>C6*C8</f>
        <v>42000</v>
      </c>
      <c r="F9" s="2"/>
      <c r="G9" s="2"/>
      <c r="H9" s="2"/>
      <c r="I9" s="2"/>
    </row>
    <row r="10" s="13" customFormat="1" ht="16.5" customHeight="1">
      <c r="C10" s="14"/>
    </row>
    <row r="11" spans="2:3" ht="18">
      <c r="B11" s="23" t="s">
        <v>49</v>
      </c>
      <c r="C11" s="17"/>
    </row>
    <row r="12" spans="2:5" ht="16.5" customHeight="1">
      <c r="B12" s="24" t="s">
        <v>5</v>
      </c>
      <c r="C12" s="26" t="s">
        <v>23</v>
      </c>
      <c r="E12" s="3"/>
    </row>
    <row r="13" spans="2:8" ht="16.5" customHeight="1">
      <c r="B13" s="24" t="s">
        <v>1</v>
      </c>
      <c r="C13" s="29">
        <v>2</v>
      </c>
      <c r="F13" s="2"/>
      <c r="G13" s="2"/>
      <c r="H13" s="2"/>
    </row>
    <row r="14" spans="2:3" ht="16.5" customHeight="1" hidden="1">
      <c r="B14" s="30" t="s">
        <v>22</v>
      </c>
      <c r="C14" s="31">
        <f>INDEX(TaxTables!$C$32:$C$38,MATCH(C7,TaxTables!$A$32:$A$38,0))</f>
        <v>350</v>
      </c>
    </row>
    <row r="15" spans="2:3" ht="16.5" customHeight="1">
      <c r="B15" s="18" t="s">
        <v>50</v>
      </c>
      <c r="C15" s="32"/>
    </row>
    <row r="16" spans="2:5" ht="16.5" customHeight="1">
      <c r="B16" s="24" t="s">
        <v>37</v>
      </c>
      <c r="C16" s="33">
        <v>0.05</v>
      </c>
      <c r="E16" s="3"/>
    </row>
    <row r="17" spans="2:5" ht="16.5" customHeight="1">
      <c r="B17" s="24" t="s">
        <v>3</v>
      </c>
      <c r="C17" s="34">
        <v>0</v>
      </c>
      <c r="E17" s="3"/>
    </row>
    <row r="18" spans="2:3" ht="16.5" customHeight="1">
      <c r="B18" s="24" t="s">
        <v>39</v>
      </c>
      <c r="C18" s="28">
        <f>MAX(0,C6-C13*C14-C16*C6-C17)</f>
        <v>2625</v>
      </c>
    </row>
    <row r="19" spans="2:3" ht="16.5" customHeight="1" hidden="1">
      <c r="B19" s="35" t="s">
        <v>28</v>
      </c>
      <c r="C19" s="31"/>
    </row>
    <row r="20" spans="2:3" ht="16.5" customHeight="1" hidden="1">
      <c r="B20" s="36" t="s">
        <v>29</v>
      </c>
      <c r="C20" s="37">
        <f>IF(C$12="single",INDEX(TaxTables!$A$9:$A$16,MATCH(C$18*C$8,TaxTables!$A$9:$A$16,1)),INDEX(TaxTables!$A$19:$A$26,MATCH(C$18*C$8,TaxTables!$A$19:$A$26,1)))</f>
        <v>13500</v>
      </c>
    </row>
    <row r="21" spans="2:3" ht="16.5" customHeight="1" hidden="1">
      <c r="B21" s="36" t="s">
        <v>12</v>
      </c>
      <c r="C21" s="37">
        <f>IF(C$12="single",INDEX(TaxTables!$B$9:$B$16,MATCH(C$18*C$8,TaxTables!$A$9:$A$16,1)),INDEX(TaxTables!$B$19:$B$26,MATCH(C$18*C$8,TaxTables!$A$19:$A$26,1)))</f>
        <v>970</v>
      </c>
    </row>
    <row r="22" spans="2:3" ht="16.5" customHeight="1" hidden="1">
      <c r="B22" s="36" t="s">
        <v>30</v>
      </c>
      <c r="C22" s="38">
        <f>IF(C$12="single",INDEX(TaxTables!$C$9:$C$16,MATCH(C$18*C$8,TaxTables!$A$9:$A$16,1)),INDEX(TaxTables!$C$19:$C$26,MATCH(C$18*C$8,TaxTables!$A$19:$A$26,1)))</f>
        <v>0.12</v>
      </c>
    </row>
    <row r="23" spans="2:3" ht="16.5" customHeight="1">
      <c r="B23" s="18" t="s">
        <v>51</v>
      </c>
      <c r="C23" s="32"/>
    </row>
    <row r="24" spans="2:5" ht="16.5" customHeight="1">
      <c r="B24" s="24" t="s">
        <v>2</v>
      </c>
      <c r="C24" s="33">
        <v>0.053</v>
      </c>
      <c r="E24" s="3"/>
    </row>
    <row r="25" spans="2:5" ht="16.5" customHeight="1">
      <c r="B25" s="24" t="s">
        <v>26</v>
      </c>
      <c r="C25" s="25">
        <v>0</v>
      </c>
      <c r="E25" s="3"/>
    </row>
    <row r="26" spans="2:3" ht="16.5" customHeight="1">
      <c r="B26" s="24" t="s">
        <v>4</v>
      </c>
      <c r="C26" s="25">
        <v>0</v>
      </c>
    </row>
    <row r="27" spans="2:3" ht="15" customHeight="1">
      <c r="B27" s="21"/>
      <c r="C27" s="21"/>
    </row>
    <row r="28" spans="2:3" ht="18">
      <c r="B28" s="23" t="s">
        <v>52</v>
      </c>
      <c r="C28" s="17"/>
    </row>
    <row r="29" spans="2:3" ht="16.5" customHeight="1">
      <c r="B29" s="19" t="s">
        <v>47</v>
      </c>
      <c r="C29" s="20">
        <f>C6-SUM(C30:C36)+C37</f>
        <v>2657.291666666667</v>
      </c>
    </row>
    <row r="30" spans="2:3" ht="16.5" customHeight="1">
      <c r="B30" s="39" t="s">
        <v>40</v>
      </c>
      <c r="C30" s="40">
        <f>C6*6.2%</f>
        <v>217</v>
      </c>
    </row>
    <row r="31" spans="2:3" ht="16.5" customHeight="1">
      <c r="B31" s="39" t="s">
        <v>41</v>
      </c>
      <c r="C31" s="40">
        <f>C6*1.45%</f>
        <v>50.75</v>
      </c>
    </row>
    <row r="32" spans="2:3" ht="16.5" customHeight="1">
      <c r="B32" s="39" t="s">
        <v>6</v>
      </c>
      <c r="C32" s="41">
        <f>(C21+C22*(C18*C8-C20))/C8</f>
        <v>260.8333333333333</v>
      </c>
    </row>
    <row r="33" spans="2:3" ht="16.5" customHeight="1">
      <c r="B33" s="39" t="s">
        <v>38</v>
      </c>
      <c r="C33" s="40">
        <f>C16*C6</f>
        <v>175</v>
      </c>
    </row>
    <row r="34" spans="2:3" ht="16.5" customHeight="1">
      <c r="B34" s="39" t="s">
        <v>24</v>
      </c>
      <c r="C34" s="40">
        <f>C17</f>
        <v>0</v>
      </c>
    </row>
    <row r="35" spans="2:3" ht="16.5" customHeight="1">
      <c r="B35" s="39" t="s">
        <v>33</v>
      </c>
      <c r="C35" s="40">
        <f>C18*C24</f>
        <v>139.125</v>
      </c>
    </row>
    <row r="36" spans="2:3" ht="16.5" customHeight="1">
      <c r="B36" s="39" t="s">
        <v>25</v>
      </c>
      <c r="C36" s="40">
        <f>C25</f>
        <v>0</v>
      </c>
    </row>
    <row r="37" spans="2:3" ht="16.5" customHeight="1">
      <c r="B37" s="39" t="s">
        <v>32</v>
      </c>
      <c r="C37" s="40">
        <f>C26</f>
        <v>0</v>
      </c>
    </row>
    <row r="38" ht="12.75">
      <c r="C38" s="3"/>
    </row>
    <row r="39" spans="2:3" s="13" customFormat="1" ht="11.25">
      <c r="B39" s="16" t="s">
        <v>45</v>
      </c>
      <c r="C39" s="14"/>
    </row>
    <row r="40" spans="2:3" s="13" customFormat="1" ht="11.25">
      <c r="B40" s="15" t="s">
        <v>42</v>
      </c>
      <c r="C40" s="14"/>
    </row>
    <row r="41" spans="2:3" s="13" customFormat="1" ht="11.25">
      <c r="B41" s="15" t="s">
        <v>44</v>
      </c>
      <c r="C41" s="14"/>
    </row>
    <row r="42" spans="2:3" s="13" customFormat="1" ht="11.25">
      <c r="B42" s="15" t="s">
        <v>43</v>
      </c>
      <c r="C42" s="14"/>
    </row>
    <row r="43" s="13" customFormat="1" ht="11.25">
      <c r="C43" s="14"/>
    </row>
    <row r="44" s="13" customFormat="1" ht="11.25">
      <c r="C44" s="14"/>
    </row>
    <row r="45" s="13" customFormat="1" ht="11.25">
      <c r="C45" s="14"/>
    </row>
    <row r="46" s="13" customFormat="1" ht="11.25">
      <c r="C46" s="14"/>
    </row>
    <row r="47" s="13" customFormat="1" ht="11.25">
      <c r="C47" s="14"/>
    </row>
    <row r="48" s="13" customFormat="1" ht="11.25">
      <c r="C48" s="14"/>
    </row>
    <row r="49" s="13" customFormat="1" ht="11.25"/>
  </sheetData>
  <sheetProtection/>
  <dataValidations count="2">
    <dataValidation type="list" allowBlank="1" showInputMessage="1" showErrorMessage="1" sqref="C12">
      <formula1>"Married,Single"</formula1>
    </dataValidation>
    <dataValidation type="list" allowBlank="1" showInputMessage="1" showErrorMessage="1" sqref="C7">
      <formula1>periods</formula1>
    </dataValidation>
  </dataValidations>
  <hyperlinks>
    <hyperlink ref="G3" r:id="rId1" display="Paycheck Calculator"/>
  </hyperlinks>
  <printOptions/>
  <pageMargins left="0.75" right="0.75" top="0.75" bottom="1" header="0.5" footer="0.5"/>
  <pageSetup fitToHeight="1" fitToWidth="1" horizontalDpi="600" verticalDpi="600" orientation="portrait" scale="97" r:id="rId5"/>
  <drawing r:id="rId4"/>
  <legacyDrawing r:id="rId3"/>
</worksheet>
</file>

<file path=xl/worksheets/sheet2.xml><?xml version="1.0" encoding="utf-8"?>
<worksheet xmlns="http://schemas.openxmlformats.org/spreadsheetml/2006/main" xmlns:r="http://schemas.openxmlformats.org/officeDocument/2006/relationships">
  <dimension ref="A1:E38"/>
  <sheetViews>
    <sheetView showGridLines="0" zoomScalePageLayoutView="0" workbookViewId="0" topLeftCell="A1">
      <selection activeCell="A3" sqref="A3"/>
    </sheetView>
  </sheetViews>
  <sheetFormatPr defaultColWidth="9.140625" defaultRowHeight="12.75"/>
  <cols>
    <col min="1" max="1" width="18.140625" style="0" customWidth="1"/>
    <col min="2" max="2" width="17.28125" style="0" customWidth="1"/>
    <col min="3" max="3" width="15.00390625" style="0" customWidth="1"/>
    <col min="4" max="4" width="19.28125" style="0" customWidth="1"/>
  </cols>
  <sheetData>
    <row r="1" spans="1:5" ht="26.25">
      <c r="A1" s="48" t="s">
        <v>35</v>
      </c>
      <c r="B1" s="48"/>
      <c r="C1" s="48"/>
      <c r="D1" s="48"/>
      <c r="E1" s="48"/>
    </row>
    <row r="2" spans="1:5" ht="68.25" customHeight="1">
      <c r="A2" s="47" t="s">
        <v>46</v>
      </c>
      <c r="B2" s="47"/>
      <c r="C2" s="47"/>
      <c r="D2" s="47"/>
      <c r="E2" s="47"/>
    </row>
    <row r="3" ht="12.75">
      <c r="A3" s="9"/>
    </row>
    <row r="4" ht="15.75">
      <c r="A4" s="10" t="s">
        <v>59</v>
      </c>
    </row>
    <row r="5" ht="12.75">
      <c r="A5" s="12" t="s">
        <v>53</v>
      </c>
    </row>
    <row r="6" spans="1:3" ht="12.75">
      <c r="A6" s="46" t="s">
        <v>57</v>
      </c>
      <c r="C6" s="45" t="s">
        <v>56</v>
      </c>
    </row>
    <row r="7" spans="1:3" ht="12.75">
      <c r="A7" s="6" t="s">
        <v>15</v>
      </c>
      <c r="B7" s="7"/>
      <c r="C7" s="7"/>
    </row>
    <row r="8" spans="1:3" ht="12.75">
      <c r="A8" s="8" t="s">
        <v>13</v>
      </c>
      <c r="B8" s="8" t="s">
        <v>12</v>
      </c>
      <c r="C8" s="8" t="s">
        <v>14</v>
      </c>
    </row>
    <row r="9" spans="1:3" ht="12.75">
      <c r="A9" s="4">
        <v>0</v>
      </c>
      <c r="B9" s="4">
        <v>0</v>
      </c>
      <c r="C9" s="42">
        <v>0</v>
      </c>
    </row>
    <row r="10" spans="1:3" ht="12.75">
      <c r="A10" s="4">
        <v>3800</v>
      </c>
      <c r="B10" s="4">
        <v>0</v>
      </c>
      <c r="C10" s="42">
        <v>0.1</v>
      </c>
    </row>
    <row r="11" spans="1:3" ht="12.75">
      <c r="A11" s="4">
        <v>13500</v>
      </c>
      <c r="B11" s="4">
        <v>970</v>
      </c>
      <c r="C11" s="42">
        <v>0.12</v>
      </c>
    </row>
    <row r="12" spans="1:3" ht="12.75">
      <c r="A12" s="4">
        <v>43275</v>
      </c>
      <c r="B12" s="4">
        <v>4543</v>
      </c>
      <c r="C12" s="42">
        <v>0.22</v>
      </c>
    </row>
    <row r="13" spans="1:3" ht="12.75">
      <c r="A13" s="4">
        <v>88000</v>
      </c>
      <c r="B13" s="4">
        <v>14382.5</v>
      </c>
      <c r="C13" s="42">
        <v>0.24</v>
      </c>
    </row>
    <row r="14" spans="1:3" ht="12.75">
      <c r="A14" s="4">
        <v>164525</v>
      </c>
      <c r="B14" s="4">
        <v>32748.5</v>
      </c>
      <c r="C14" s="42">
        <v>0.32</v>
      </c>
    </row>
    <row r="15" spans="1:3" ht="12.75">
      <c r="A15" s="4">
        <v>207900</v>
      </c>
      <c r="B15" s="4">
        <v>46628.5</v>
      </c>
      <c r="C15" s="42">
        <v>0.35</v>
      </c>
    </row>
    <row r="16" spans="1:3" ht="12.75">
      <c r="A16" s="4">
        <v>514100</v>
      </c>
      <c r="B16" s="4">
        <v>153798.5</v>
      </c>
      <c r="C16" s="42">
        <v>0.37</v>
      </c>
    </row>
    <row r="17" spans="1:3" ht="12.75">
      <c r="A17" s="6" t="s">
        <v>16</v>
      </c>
      <c r="B17" s="7"/>
      <c r="C17" s="7"/>
    </row>
    <row r="18" spans="1:3" ht="12.75">
      <c r="A18" s="8" t="s">
        <v>13</v>
      </c>
      <c r="B18" s="8" t="s">
        <v>12</v>
      </c>
      <c r="C18" s="8" t="s">
        <v>14</v>
      </c>
    </row>
    <row r="19" spans="1:3" ht="12.75">
      <c r="A19" s="4">
        <v>0</v>
      </c>
      <c r="B19" s="4">
        <v>0</v>
      </c>
      <c r="C19" s="42">
        <v>0</v>
      </c>
    </row>
    <row r="20" spans="1:3" ht="12.75">
      <c r="A20" s="4">
        <v>11800</v>
      </c>
      <c r="B20" s="4">
        <v>0</v>
      </c>
      <c r="C20" s="42">
        <v>0.1</v>
      </c>
    </row>
    <row r="21" spans="1:3" ht="12.75">
      <c r="A21" s="4">
        <v>31200</v>
      </c>
      <c r="B21" s="4">
        <v>1940</v>
      </c>
      <c r="C21" s="42">
        <v>0.12</v>
      </c>
    </row>
    <row r="22" spans="1:3" ht="12.75">
      <c r="A22" s="4">
        <v>90750</v>
      </c>
      <c r="B22" s="4">
        <v>9086</v>
      </c>
      <c r="C22" s="42">
        <v>0.22</v>
      </c>
    </row>
    <row r="23" spans="1:3" ht="12.75">
      <c r="A23" s="4">
        <v>180200</v>
      </c>
      <c r="B23" s="4">
        <v>28765</v>
      </c>
      <c r="C23" s="42">
        <v>0.24</v>
      </c>
    </row>
    <row r="24" spans="1:3" ht="12.75">
      <c r="A24" s="4">
        <v>333250</v>
      </c>
      <c r="B24" s="4">
        <v>65497</v>
      </c>
      <c r="C24" s="42">
        <v>0.32</v>
      </c>
    </row>
    <row r="25" spans="1:3" ht="12.75">
      <c r="A25" s="4">
        <v>420000</v>
      </c>
      <c r="B25" s="4">
        <v>93257</v>
      </c>
      <c r="C25" s="42">
        <v>0.35</v>
      </c>
    </row>
    <row r="26" spans="1:3" ht="12.75">
      <c r="A26" s="4">
        <v>624150</v>
      </c>
      <c r="B26" s="4">
        <v>164709.5</v>
      </c>
      <c r="C26" s="42">
        <v>0.37</v>
      </c>
    </row>
    <row r="28" ht="15.75">
      <c r="A28" s="11" t="s">
        <v>60</v>
      </c>
    </row>
    <row r="29" ht="12.75">
      <c r="A29" s="12" t="s">
        <v>54</v>
      </c>
    </row>
    <row r="30" spans="1:3" ht="12.75">
      <c r="A30" s="46" t="s">
        <v>57</v>
      </c>
      <c r="C30" s="45" t="s">
        <v>56</v>
      </c>
    </row>
    <row r="31" spans="1:3" ht="12.75">
      <c r="A31" s="8" t="s">
        <v>9</v>
      </c>
      <c r="B31" s="5" t="s">
        <v>10</v>
      </c>
      <c r="C31" s="8" t="s">
        <v>31</v>
      </c>
    </row>
    <row r="32" spans="1:3" ht="12.75">
      <c r="A32" s="2" t="s">
        <v>11</v>
      </c>
      <c r="B32" s="1">
        <v>52</v>
      </c>
      <c r="C32" s="4">
        <v>80.8</v>
      </c>
    </row>
    <row r="33" spans="1:3" ht="12.75">
      <c r="A33" s="2" t="s">
        <v>17</v>
      </c>
      <c r="B33" s="1">
        <v>26</v>
      </c>
      <c r="C33" s="4">
        <v>161.5</v>
      </c>
    </row>
    <row r="34" spans="1:3" ht="12.75">
      <c r="A34" s="2" t="s">
        <v>18</v>
      </c>
      <c r="B34" s="1">
        <v>24</v>
      </c>
      <c r="C34" s="4">
        <v>175</v>
      </c>
    </row>
    <row r="35" spans="1:3" ht="12.75">
      <c r="A35" s="2" t="s">
        <v>8</v>
      </c>
      <c r="B35" s="1">
        <v>12</v>
      </c>
      <c r="C35" s="4">
        <v>350</v>
      </c>
    </row>
    <row r="36" spans="1:3" ht="12.75">
      <c r="A36" s="2" t="s">
        <v>19</v>
      </c>
      <c r="B36" s="1">
        <v>4</v>
      </c>
      <c r="C36" s="4">
        <v>1050</v>
      </c>
    </row>
    <row r="37" spans="1:3" ht="12.75">
      <c r="A37" s="2" t="s">
        <v>20</v>
      </c>
      <c r="B37" s="1">
        <v>2</v>
      </c>
      <c r="C37" s="4">
        <v>2100</v>
      </c>
    </row>
    <row r="38" spans="1:3" ht="12.75">
      <c r="A38" s="2" t="s">
        <v>21</v>
      </c>
      <c r="B38" s="1">
        <v>1</v>
      </c>
      <c r="C38" s="4">
        <v>4200</v>
      </c>
    </row>
  </sheetData>
  <sheetProtection/>
  <mergeCells count="2">
    <mergeCell ref="A2:E2"/>
    <mergeCell ref="A1:E1"/>
  </mergeCells>
  <hyperlinks>
    <hyperlink ref="A30" r:id="rId1" display="https://www.irs.gov/pub/irs-pdf/p15.pdf"/>
    <hyperlink ref="A6" r:id="rId2" display="https://www.irs.gov/pub/irs-pdf/p15.pdf"/>
    <hyperlink ref="C6" r:id="rId3" display="https://www.irs.gov/pub/irs-pdf/n1036.pdf"/>
    <hyperlink ref="C30" r:id="rId4" display="https://www.irs.gov/pub/irs-pdf/n1036.pdf"/>
  </hyperlinks>
  <printOptions/>
  <pageMargins left="0.75" right="0.75" top="1" bottom="1" header="0.5" footer="0.5"/>
  <pageSetup horizontalDpi="600" verticalDpi="600"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Paycheck Calculator</dc:title>
  <dc:subject/>
  <dc:creator>Vertex42.com</dc:creator>
  <cp:keywords/>
  <dc:description>(c) 2010-2018 Vertex42 LLC. All Rights Reserved.</dc:description>
  <cp:lastModifiedBy>Vertex42.com Templates</cp:lastModifiedBy>
  <cp:lastPrinted>2011-09-26T20:42:03Z</cp:lastPrinted>
  <dcterms:created xsi:type="dcterms:W3CDTF">2010-04-02T22:04:47Z</dcterms:created>
  <dcterms:modified xsi:type="dcterms:W3CDTF">2019-01-03T16:42:43Z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2010-2018 Vertex42 LLC</vt:lpwstr>
  </property>
  <property fmtid="{D5CDD505-2E9C-101B-9397-08002B2CF9AE}" pid="3" name="Source">
    <vt:lpwstr>https://www.vertex42.com/Calculators/paycheck-calculator.html</vt:lpwstr>
  </property>
  <property fmtid="{D5CDD505-2E9C-101B-9397-08002B2CF9AE}" pid="4" name="Version">
    <vt:lpwstr>1.1.7</vt:lpwstr>
  </property>
</Properties>
</file>