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6875" windowHeight="8445" activeTab="0"/>
  </bookViews>
  <sheets>
    <sheet name="PaymentCalculator" sheetId="1" r:id="rId1"/>
  </sheets>
  <externalReferences>
    <externalReference r:id="rId4"/>
  </externalReferences>
  <definedNames>
    <definedName name="chart_balance">OFFSET('PaymentCalculator'!$F$18,2,0,'PaymentCalculator'!$D$13,1)</definedName>
    <definedName name="chart_no">OFFSET('PaymentCalculator'!$A$18,2,0,'PaymentCalculator'!$D$13,1)</definedName>
    <definedName name="chart_payment">OFFSET('PaymentCalculator'!$B$18,2,0,'PaymentCalculator'!$D$13,1)</definedName>
    <definedName name="plusinterest">'PaymentCalculator'!$E$7</definedName>
    <definedName name="_xlnm.Print_Area" localSheetId="0">'PaymentCalculator'!$A$1:$G$211</definedName>
    <definedName name="_xlnm.Print_Titles" localSheetId="0">'PaymentCalculator'!$18:$18</definedName>
    <definedName name="valuevx">42.314159</definedName>
    <definedName name="vertex42_copyright" hidden="1">"© 2010 Vertex42 LLC"</definedName>
    <definedName name="vertex42_id" hidden="1">"credit-card-payment-calculator.xls"</definedName>
    <definedName name="vertex42_title" hidden="1">"Credit Card Payment Calculator"</definedName>
  </definedNames>
  <calcPr fullCalcOnLoad="1"/>
</workbook>
</file>

<file path=xl/comments1.xml><?xml version="1.0" encoding="utf-8"?>
<comments xmlns="http://schemas.openxmlformats.org/spreadsheetml/2006/main">
  <authors>
    <author>Jon</author>
    <author>Vertex42</author>
  </authors>
  <commentList>
    <comment ref="C5" authorId="0">
      <text>
        <r>
          <rPr>
            <b/>
            <sz val="8"/>
            <rFont val="Tahoma"/>
            <family val="2"/>
          </rPr>
          <t>Current Credit Card Balance</t>
        </r>
        <r>
          <rPr>
            <sz val="8"/>
            <rFont val="Tahoma"/>
            <family val="2"/>
          </rPr>
          <t xml:space="preserve">
This is the amount you currently need to pay off.</t>
        </r>
      </text>
    </comment>
    <comment ref="C6" authorId="0">
      <text>
        <r>
          <rPr>
            <b/>
            <sz val="8"/>
            <rFont val="Tahoma"/>
            <family val="2"/>
          </rPr>
          <t>Annual Interest Rate:</t>
        </r>
        <r>
          <rPr>
            <sz val="8"/>
            <rFont val="Tahoma"/>
            <family val="2"/>
          </rPr>
          <t xml:space="preserve">
Unless you know otherwise, enter the APR (Annual Percentage Rate). Most APR's will fluxuate over time, and can be affected by late payments and other factors, but this calculator just assumes a fixed rate.</t>
        </r>
      </text>
    </comment>
    <comment ref="C9" authorId="0">
      <text>
        <r>
          <rPr>
            <b/>
            <sz val="8"/>
            <rFont val="Tahoma"/>
            <family val="2"/>
          </rPr>
          <t>Fixed Monthly Payment:</t>
        </r>
        <r>
          <rPr>
            <sz val="8"/>
            <rFont val="Tahoma"/>
            <family val="2"/>
          </rPr>
          <t xml:space="preserve">
Instead of using the minimum payment % and $ values, you can choose to enter a fixed monthly payment.
The amount must be greater than the interest-only payment, or you won't be able to pay off the credit balance, and you will see #NUM errors in the "Months to Payoff" field. This calculator assumes no late fees, no additional charges, and no other fees. Part of the monthly payment will go towards paying the interest due, and the other part will go towards reducing the balance.</t>
        </r>
      </text>
    </comment>
    <comment ref="C13" authorId="0">
      <text>
        <r>
          <rPr>
            <b/>
            <sz val="8"/>
            <rFont val="Tahoma"/>
            <family val="2"/>
          </rPr>
          <t>Months to Payoff:</t>
        </r>
        <r>
          <rPr>
            <sz val="8"/>
            <rFont val="Tahoma"/>
            <family val="2"/>
          </rPr>
          <t xml:space="preserve">
This is the estimated time it will take to pay off your credit balance based on the monthly payment you specified, and assuming a fixed interest rate, no late fees, and no future charges. If you see a #NUM error, it is probably because the monthly payment is too low (below the interest-only amount).</t>
        </r>
      </text>
    </comment>
    <comment ref="C7" authorId="1">
      <text>
        <r>
          <rPr>
            <b/>
            <sz val="8"/>
            <rFont val="Tahoma"/>
            <family val="2"/>
          </rPr>
          <t>Minimum Payment</t>
        </r>
        <r>
          <rPr>
            <sz val="8"/>
            <rFont val="Tahoma"/>
            <family val="2"/>
          </rPr>
          <t xml:space="preserve">
The minimum payment on a credit card is usually defined as a </t>
        </r>
        <r>
          <rPr>
            <b/>
            <sz val="8"/>
            <rFont val="Tahoma"/>
            <family val="2"/>
          </rPr>
          <t>percentage of the balance</t>
        </r>
        <r>
          <rPr>
            <sz val="8"/>
            <rFont val="Tahoma"/>
            <family val="2"/>
          </rPr>
          <t>, usually between 2% and 5%</t>
        </r>
        <r>
          <rPr>
            <sz val="8"/>
            <rFont val="Tahoma"/>
            <family val="2"/>
          </rPr>
          <t xml:space="preserve">. It might also be defined as a </t>
        </r>
        <r>
          <rPr>
            <b/>
            <sz val="8"/>
            <rFont val="Tahoma"/>
            <family val="2"/>
          </rPr>
          <t>percentage of the balance plus the interest</t>
        </r>
        <r>
          <rPr>
            <sz val="8"/>
            <rFont val="Tahoma"/>
            <family val="2"/>
          </rPr>
          <t xml:space="preserve"> such as "interest plus 1% of the balance"</t>
        </r>
        <r>
          <rPr>
            <sz val="8"/>
            <rFont val="Tahoma"/>
            <family val="2"/>
          </rPr>
          <t>. When the balance is low, there is also usually a minimum fixed amount (typically $15).</t>
        </r>
      </text>
    </comment>
    <comment ref="C8" authorId="1">
      <text>
        <r>
          <rPr>
            <b/>
            <sz val="8"/>
            <rFont val="Tahoma"/>
            <family val="2"/>
          </rPr>
          <t>Minimum Payment for Low Balance</t>
        </r>
        <r>
          <rPr>
            <sz val="8"/>
            <rFont val="Tahoma"/>
            <family val="2"/>
          </rPr>
          <t xml:space="preserve">
When the balance is low, the minimum payment is usually a minimum fixed amount (typically $15). For example, the minimum payment might be defined as "$15 or 2% of the balance, whichever is greater".</t>
        </r>
      </text>
    </comment>
    <comment ref="G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<sst xmlns="http://schemas.openxmlformats.org/spreadsheetml/2006/main" count="22" uniqueCount="22">
  <si>
    <t>Interest Rate</t>
  </si>
  <si>
    <t>Current Balance</t>
  </si>
  <si>
    <t>Credit Card Info</t>
  </si>
  <si>
    <t>Payment</t>
  </si>
  <si>
    <t>Payment Schedule</t>
  </si>
  <si>
    <t>No.</t>
  </si>
  <si>
    <t>Balance</t>
  </si>
  <si>
    <t>Months to Pay Off</t>
  </si>
  <si>
    <t>© 2010 Vertex42 LLC</t>
  </si>
  <si>
    <t>Fixed Monthly Payment</t>
  </si>
  <si>
    <t>(optional)</t>
  </si>
  <si>
    <t>Results</t>
  </si>
  <si>
    <t>Total Interest ($)</t>
  </si>
  <si>
    <t>Min Payment % of Balance</t>
  </si>
  <si>
    <t>Min Payment for Low Balance</t>
  </si>
  <si>
    <t>Credit Card Payment Calculator</t>
  </si>
  <si>
    <t>First Payment</t>
  </si>
  <si>
    <t>HELP</t>
  </si>
  <si>
    <t>[42]</t>
  </si>
  <si>
    <t>Interest
Paid</t>
  </si>
  <si>
    <t>Principal
Paid</t>
  </si>
  <si>
    <t>Extra
Payment</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</si>
</sst>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quot;$&quot;* #,##0_);_(&quot;$&quot;* \(#,##0\);_(@_)"/>
    <numFmt numFmtId="203" formatCode="yyyy"/>
    <numFmt numFmtId="204" formatCode="\(&quot;$&quot;* #,##0\);\(&quot;$&quot;* \(#,##0\);\(&quot;$&quot;* &quot;-&quot;??\);\(@\)"/>
    <numFmt numFmtId="205" formatCode="_(* #,##0.0_);_(* \(#,##0.0\);_(* &quot;-&quot;?_);_(@_)"/>
    <numFmt numFmtId="206" formatCode="_(&quot;$&quot;* #,##0.00_);_(&quot;$&quot;* \(#,##0.00\);_(@_)"/>
    <numFmt numFmtId="207" formatCode="_(&quot;$&quot;* #,##0.0_);_(&quot;$&quot;* \(#,##0.0\);_(@_)"/>
    <numFmt numFmtId="208" formatCode="_(&quot;$&quot;* #,##0.0000_);_(&quot;$&quot;* \(#,##0.0000\);_(&quot;$&quot;* &quot;-&quot;??_);_(@_)"/>
    <numFmt numFmtId="209" formatCode="_(\$* #,##0.00_);_(\$* \(#,##0.00\);_(\$* &quot;-&quot;??_);_(@_)"/>
    <numFmt numFmtId="210" formatCode="_(\$* #,##0_);_(\$* \(#,##0\);_(\$* &quot;-&quot;??_);_(@_)"/>
  </numFmts>
  <fonts count="58">
    <font>
      <sz val="10"/>
      <name val="Tahoma"/>
      <family val="2"/>
    </font>
    <font>
      <sz val="10"/>
      <name val="Arial"/>
      <family val="0"/>
    </font>
    <font>
      <u val="single"/>
      <sz val="10"/>
      <color indexed="36"/>
      <name val="Arial"/>
      <family val="2"/>
    </font>
    <font>
      <u val="single"/>
      <sz val="10"/>
      <color indexed="12"/>
      <name val="Tahoma"/>
      <family val="2"/>
    </font>
    <font>
      <sz val="8"/>
      <name val="Tahoma"/>
      <family val="2"/>
    </font>
    <font>
      <b/>
      <sz val="14"/>
      <color indexed="9"/>
      <name val="Tahoma"/>
      <family val="2"/>
    </font>
    <font>
      <b/>
      <sz val="12"/>
      <name val="Tahoma"/>
      <family val="2"/>
    </font>
    <font>
      <sz val="11"/>
      <name val="Tahoma"/>
      <family val="2"/>
    </font>
    <font>
      <b/>
      <sz val="10"/>
      <name val="Tahoma"/>
      <family val="2"/>
    </font>
    <font>
      <b/>
      <u val="single"/>
      <sz val="8"/>
      <name val="Tahoma"/>
      <family val="2"/>
    </font>
    <font>
      <b/>
      <sz val="8"/>
      <name val="Tahoma"/>
      <family val="2"/>
    </font>
    <font>
      <sz val="12"/>
      <name val="Tahoma"/>
      <family val="2"/>
    </font>
    <font>
      <b/>
      <sz val="10"/>
      <color indexed="10"/>
      <name val="Tahoma"/>
      <family val="2"/>
    </font>
    <font>
      <sz val="10"/>
      <name val="Trebuchet MS"/>
      <family val="2"/>
    </font>
    <font>
      <sz val="8"/>
      <name val="Trebuchet MS"/>
      <family val="2"/>
    </font>
    <font>
      <b/>
      <sz val="8"/>
      <color indexed="10"/>
      <name val="Tahoma"/>
      <family val="2"/>
    </font>
    <font>
      <b/>
      <sz val="11"/>
      <name val="Tahoma"/>
      <family val="2"/>
    </font>
    <font>
      <sz val="6"/>
      <color indexed="47"/>
      <name val="Tahoma"/>
      <family val="2"/>
    </font>
    <font>
      <sz val="10"/>
      <color indexed="9"/>
      <name val="Tahoma"/>
      <family val="2"/>
    </font>
    <font>
      <sz val="6.75"/>
      <color indexed="8"/>
      <name val="Arial"/>
      <family val="2"/>
    </font>
    <font>
      <sz val="7.35"/>
      <color indexed="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2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indexed="8"/>
      <name val="Tahoma"/>
      <family val="2"/>
    </font>
    <font>
      <b/>
      <sz val="10"/>
      <color indexed="8"/>
      <name val="Tahoma"/>
      <family val="2"/>
    </font>
    <font>
      <i/>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60"/>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
      <left style="thin">
        <color indexed="55"/>
      </left>
      <right style="thin">
        <color indexed="55"/>
      </right>
      <top>
        <color indexed="63"/>
      </top>
      <bottom style="thin">
        <color indexed="55"/>
      </bottom>
    </border>
    <border>
      <left>
        <color indexed="63"/>
      </left>
      <right>
        <color indexed="63"/>
      </right>
      <top>
        <color indexed="63"/>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2">
    <xf numFmtId="0" fontId="0" fillId="0" borderId="0" xfId="0" applyAlignment="1">
      <alignment/>
    </xf>
    <xf numFmtId="0" fontId="0" fillId="33" borderId="0" xfId="0" applyFill="1" applyAlignment="1" applyProtection="1">
      <alignment/>
      <protection/>
    </xf>
    <xf numFmtId="44" fontId="7" fillId="0" borderId="10" xfId="44" applyFont="1" applyFill="1" applyBorder="1" applyAlignment="1" applyProtection="1">
      <alignment/>
      <protection locked="0"/>
    </xf>
    <xf numFmtId="0" fontId="6" fillId="33" borderId="0" xfId="0" applyFont="1" applyFill="1" applyAlignment="1" applyProtection="1">
      <alignment horizontal="right" indent="1"/>
      <protection/>
    </xf>
    <xf numFmtId="10" fontId="11" fillId="0" borderId="10" xfId="59" applyNumberFormat="1" applyFont="1" applyFill="1" applyBorder="1" applyAlignment="1" applyProtection="1">
      <alignment/>
      <protection locked="0"/>
    </xf>
    <xf numFmtId="0" fontId="0" fillId="0" borderId="0" xfId="0" applyAlignment="1">
      <alignment horizontal="center"/>
    </xf>
    <xf numFmtId="0" fontId="11" fillId="33" borderId="0" xfId="0" applyFont="1" applyFill="1" applyBorder="1" applyAlignment="1" applyProtection="1">
      <alignment horizontal="right" indent="1"/>
      <protection/>
    </xf>
    <xf numFmtId="0" fontId="0" fillId="0" borderId="0" xfId="0" applyFont="1" applyFill="1" applyAlignment="1" applyProtection="1">
      <alignment/>
      <protection/>
    </xf>
    <xf numFmtId="0" fontId="0" fillId="0" borderId="0" xfId="0" applyFill="1" applyAlignment="1">
      <alignment/>
    </xf>
    <xf numFmtId="0" fontId="0" fillId="34" borderId="0" xfId="0" applyFill="1" applyAlignment="1">
      <alignment/>
    </xf>
    <xf numFmtId="0" fontId="11" fillId="33" borderId="0" xfId="0" applyFont="1" applyFill="1" applyAlignment="1" applyProtection="1">
      <alignment horizontal="right" indent="1"/>
      <protection/>
    </xf>
    <xf numFmtId="0" fontId="6" fillId="0" borderId="0" xfId="0" applyFont="1" applyFill="1" applyAlignment="1" applyProtection="1">
      <alignment horizontal="left" indent="1"/>
      <protection/>
    </xf>
    <xf numFmtId="0" fontId="6" fillId="0" borderId="0" xfId="0" applyFont="1" applyFill="1" applyAlignment="1" applyProtection="1">
      <alignment/>
      <protection/>
    </xf>
    <xf numFmtId="0" fontId="0" fillId="0" borderId="0" xfId="0" applyFont="1" applyAlignment="1">
      <alignment horizontal="right"/>
    </xf>
    <xf numFmtId="0" fontId="0" fillId="0" borderId="0" xfId="0" applyFont="1" applyAlignment="1">
      <alignment/>
    </xf>
    <xf numFmtId="0" fontId="12" fillId="0" borderId="0" xfId="0" applyFont="1" applyAlignment="1">
      <alignment horizontal="left"/>
    </xf>
    <xf numFmtId="0" fontId="8" fillId="33" borderId="11" xfId="0" applyFont="1" applyFill="1" applyBorder="1" applyAlignment="1">
      <alignment horizontal="center"/>
    </xf>
    <xf numFmtId="0" fontId="8" fillId="33" borderId="11" xfId="0" applyFont="1" applyFill="1" applyBorder="1" applyAlignment="1">
      <alignment horizontal="right"/>
    </xf>
    <xf numFmtId="0" fontId="13" fillId="0" borderId="0" xfId="0" applyFont="1" applyFill="1" applyAlignment="1">
      <alignment/>
    </xf>
    <xf numFmtId="0" fontId="14" fillId="0" borderId="0" xfId="0" applyFont="1" applyFill="1" applyBorder="1" applyAlignment="1">
      <alignment horizontal="right"/>
    </xf>
    <xf numFmtId="0" fontId="13" fillId="0" borderId="0" xfId="0" applyFont="1" applyBorder="1" applyAlignment="1">
      <alignment/>
    </xf>
    <xf numFmtId="0" fontId="0" fillId="0" borderId="0" xfId="0" applyFill="1" applyAlignment="1" applyProtection="1">
      <alignment/>
      <protection/>
    </xf>
    <xf numFmtId="0" fontId="13" fillId="0" borderId="0" xfId="0" applyFont="1" applyFill="1" applyBorder="1" applyAlignment="1">
      <alignment/>
    </xf>
    <xf numFmtId="0" fontId="0" fillId="34" borderId="0" xfId="0" applyFill="1" applyAlignment="1">
      <alignment horizontal="center"/>
    </xf>
    <xf numFmtId="10" fontId="7" fillId="0" borderId="10" xfId="44" applyNumberFormat="1" applyFont="1" applyFill="1" applyBorder="1" applyAlignment="1" applyProtection="1">
      <alignment/>
      <protection locked="0"/>
    </xf>
    <xf numFmtId="6" fontId="0" fillId="33" borderId="0" xfId="0" applyNumberFormat="1" applyFont="1" applyFill="1" applyAlignment="1" applyProtection="1">
      <alignment horizontal="left" vertical="center"/>
      <protection/>
    </xf>
    <xf numFmtId="0" fontId="0" fillId="33" borderId="0" xfId="0" applyFill="1" applyAlignment="1" applyProtection="1">
      <alignment vertical="center"/>
      <protection/>
    </xf>
    <xf numFmtId="0" fontId="3" fillId="0" borderId="0" xfId="53" applyFill="1" applyBorder="1" applyAlignment="1" applyProtection="1">
      <alignment/>
      <protection/>
    </xf>
    <xf numFmtId="0" fontId="17" fillId="33" borderId="0" xfId="0" applyFont="1" applyFill="1" applyAlignment="1" applyProtection="1">
      <alignment horizontal="right"/>
      <protection/>
    </xf>
    <xf numFmtId="0" fontId="4" fillId="0" borderId="0" xfId="0" applyFont="1" applyFill="1" applyAlignment="1" applyProtection="1">
      <alignment horizontal="right"/>
      <protection/>
    </xf>
    <xf numFmtId="4" fontId="4" fillId="0" borderId="0" xfId="0" applyNumberFormat="1" applyFont="1" applyAlignment="1">
      <alignment/>
    </xf>
    <xf numFmtId="4" fontId="4" fillId="34" borderId="0" xfId="0" applyNumberFormat="1" applyFont="1" applyFill="1" applyAlignment="1">
      <alignment/>
    </xf>
    <xf numFmtId="4" fontId="11" fillId="0" borderId="12" xfId="42" applyNumberFormat="1" applyFont="1" applyFill="1" applyBorder="1" applyAlignment="1" applyProtection="1">
      <alignment horizontal="right"/>
      <protection locked="0"/>
    </xf>
    <xf numFmtId="4" fontId="7" fillId="0" borderId="10" xfId="42" applyNumberFormat="1" applyFont="1" applyFill="1" applyBorder="1" applyAlignment="1" applyProtection="1">
      <alignment horizontal="right"/>
      <protection locked="0"/>
    </xf>
    <xf numFmtId="0" fontId="6" fillId="35" borderId="13" xfId="0" applyFont="1" applyFill="1" applyBorder="1" applyAlignment="1" applyProtection="1">
      <alignment vertical="center"/>
      <protection/>
    </xf>
    <xf numFmtId="0" fontId="5" fillId="36" borderId="0" xfId="0" applyFont="1" applyFill="1" applyAlignment="1" applyProtection="1">
      <alignment vertical="center"/>
      <protection/>
    </xf>
    <xf numFmtId="0" fontId="18" fillId="36" borderId="0" xfId="0" applyFont="1" applyFill="1" applyAlignment="1" applyProtection="1">
      <alignment/>
      <protection/>
    </xf>
    <xf numFmtId="0" fontId="18" fillId="0" borderId="0" xfId="0" applyFont="1" applyFill="1" applyAlignment="1" applyProtection="1">
      <alignment horizontal="left"/>
      <protection/>
    </xf>
    <xf numFmtId="0" fontId="8" fillId="33" borderId="11" xfId="0" applyFont="1" applyFill="1" applyBorder="1" applyAlignment="1">
      <alignment horizontal="right" wrapText="1"/>
    </xf>
    <xf numFmtId="4" fontId="4" fillId="37" borderId="0" xfId="0" applyNumberFormat="1" applyFont="1" applyFill="1" applyAlignment="1">
      <alignment/>
    </xf>
    <xf numFmtId="4" fontId="16" fillId="33" borderId="0" xfId="44" applyNumberFormat="1" applyFont="1" applyFill="1" applyBorder="1" applyAlignment="1" applyProtection="1">
      <alignment horizontal="right"/>
      <protection/>
    </xf>
    <xf numFmtId="1" fontId="6" fillId="33" borderId="0" xfId="44" applyNumberFormat="1"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4F2"/>
      <rgbColor rgb="00E4F3E6"/>
      <rgbColor rgb="001849B5"/>
      <rgbColor rgb="0036ACA2"/>
      <rgbColor rgb="00F0BA00"/>
      <rgbColor rgb="00BCE1BF"/>
      <rgbColor rgb="0083C989"/>
      <rgbColor rgb="003B8741"/>
      <rgbColor rgb="00873B80"/>
      <rgbColor rgb="00B2B2B2"/>
      <rgbColor rgb="00003366"/>
      <rgbColor rgb="00109618"/>
      <rgbColor rgb="00085108"/>
      <rgbColor rgb="00635100"/>
      <rgbColor rgb="0027592B"/>
      <rgbColor rgb="00E1BCDE"/>
      <rgbColor rgb="0059275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tx>
            <c:strRef>
              <c:f>PaymentCalculator!$B$18</c:f>
              <c:strCache>
                <c:ptCount val="1"/>
                <c:pt idx="0">
                  <c:v>Payment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[0]!chart_no</c:f>
              <c:numCache/>
            </c:numRef>
          </c:xVal>
          <c:yVal>
            <c:numRef>
              <c:f>[0]!chart_payment</c:f>
              <c:numCache/>
            </c:numRef>
          </c:yVal>
          <c:smooth val="0"/>
        </c:ser>
        <c:axId val="58760506"/>
        <c:axId val="59082507"/>
      </c:scatterChart>
      <c:valAx>
        <c:axId val="58760506"/>
        <c:scaling>
          <c:orientation val="minMax"/>
        </c:scaling>
        <c:axPos val="b"/>
        <c:title>
          <c:tx>
            <c:rich>
              <a:bodyPr vert="horz" rot="0" anchor="ctr"/>
              <a:lstStyle/>
              <a:p>
                <a:pPr algn="ctr">
                  <a:defRPr/>
                </a:pPr>
                <a:r>
                  <a:rPr lang="en-US" cap="none" sz="675" b="0" i="0" u="none" baseline="0">
                    <a:solidFill>
                      <a:srgbClr val="000000"/>
                    </a:solidFill>
                  </a:rPr>
                  <a:t>Payment No.</a:t>
                </a:r>
              </a:p>
            </c:rich>
          </c:tx>
          <c:layout>
            <c:manualLayout>
              <c:xMode val="factor"/>
              <c:yMode val="factor"/>
              <c:x val="0.0175"/>
              <c:y val="0.1052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crossAx val="59082507"/>
        <c:crosses val="autoZero"/>
        <c:crossBetween val="midCat"/>
        <c:dispUnits/>
      </c:valAx>
      <c:valAx>
        <c:axId val="59082507"/>
        <c:scaling>
          <c:orientation val="minMax"/>
        </c:scaling>
        <c:axPos val="l"/>
        <c:delete val="0"/>
        <c:numFmt formatCode="_(\$* #,##0.00_);_(\$* \(#,##0.00\);_(\$* &quot;-&quot;??_);_(@_)" sourceLinked="0"/>
        <c:majorTickMark val="out"/>
        <c:minorTickMark val="none"/>
        <c:tickLblPos val="nextTo"/>
        <c:spPr>
          <a:ln w="3175">
            <a:solidFill>
              <a:srgbClr val="000000"/>
            </a:solidFill>
          </a:ln>
        </c:spPr>
        <c:crossAx val="58760506"/>
        <c:crosses val="autoZero"/>
        <c:crossBetween val="midCat"/>
        <c:dispUnits/>
      </c:valAx>
      <c:spPr>
        <a:noFill/>
        <a:ln>
          <a:noFill/>
        </a:ln>
      </c:spPr>
    </c:plotArea>
    <c:legend>
      <c:legendPos val="r"/>
      <c:layout>
        <c:manualLayout>
          <c:xMode val="edge"/>
          <c:yMode val="edge"/>
          <c:x val="0.3985"/>
          <c:y val="0.0465"/>
          <c:w val="0.30675"/>
          <c:h val="0.131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6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1"/>
          <c:order val="0"/>
          <c:tx>
            <c:strRef>
              <c:f>PaymentCalculator!$F$18</c:f>
              <c:strCache>
                <c:ptCount val="1"/>
                <c:pt idx="0">
                  <c:v>Balance</c:v>
                </c:pt>
              </c:strCache>
            </c:strRef>
          </c:tx>
          <c:spPr>
            <a:ln w="25400">
              <a:solidFill>
                <a:srgbClr val="182C6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[0]!chart_no</c:f>
              <c:numCache/>
            </c:numRef>
          </c:xVal>
          <c:yVal>
            <c:numRef>
              <c:f>[0]!chart_balance</c:f>
              <c:numCache/>
            </c:numRef>
          </c:yVal>
          <c:smooth val="0"/>
        </c:ser>
        <c:axId val="54186366"/>
        <c:axId val="17915247"/>
      </c:scatterChart>
      <c:valAx>
        <c:axId val="54186366"/>
        <c:scaling>
          <c:orientation val="minMax"/>
        </c:scaling>
        <c:axPos val="b"/>
        <c:title>
          <c:tx>
            <c:rich>
              <a:bodyPr vert="horz" rot="0" anchor="ctr"/>
              <a:lstStyle/>
              <a:p>
                <a:pPr algn="ctr">
                  <a:defRPr/>
                </a:pPr>
                <a:r>
                  <a:rPr lang="en-US" cap="none" sz="675" b="0" i="0" u="none" baseline="0">
                    <a:solidFill>
                      <a:srgbClr val="000000"/>
                    </a:solidFill>
                  </a:rPr>
                  <a:t>Payment No.</a:t>
                </a:r>
              </a:p>
            </c:rich>
          </c:tx>
          <c:layout>
            <c:manualLayout>
              <c:xMode val="factor"/>
              <c:yMode val="factor"/>
              <c:x val="0.01725"/>
              <c:y val="0.105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crossAx val="17915247"/>
        <c:crosses val="autoZero"/>
        <c:crossBetween val="midCat"/>
        <c:dispUnits/>
      </c:valAx>
      <c:valAx>
        <c:axId val="17915247"/>
        <c:scaling>
          <c:orientation val="minMax"/>
        </c:scaling>
        <c:axPos val="l"/>
        <c:delete val="0"/>
        <c:numFmt formatCode="_(\$* #,##0_);_(\$* \(#,##0\);_(\$* &quot;-&quot;??_);_(@_)" sourceLinked="0"/>
        <c:majorTickMark val="out"/>
        <c:minorTickMark val="none"/>
        <c:tickLblPos val="nextTo"/>
        <c:spPr>
          <a:ln w="3175">
            <a:solidFill>
              <a:srgbClr val="000000"/>
            </a:solidFill>
          </a:ln>
        </c:spPr>
        <c:crossAx val="54186366"/>
        <c:crosses val="autoZero"/>
        <c:crossBetween val="midCat"/>
        <c:dispUnits/>
      </c:valAx>
      <c:spPr>
        <a:noFill/>
        <a:ln>
          <a:noFill/>
        </a:ln>
      </c:spPr>
    </c:plotArea>
    <c:legend>
      <c:legendPos val="r"/>
      <c:layout>
        <c:manualLayout>
          <c:xMode val="edge"/>
          <c:yMode val="edge"/>
          <c:x val="0.42225"/>
          <c:y val="0.03075"/>
          <c:w val="0.28275"/>
          <c:h val="0.13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6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hyperlink" Target="http://www.vertex42.com/" TargetMode="External" /><Relationship Id="rId5"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314325</xdr:colOff>
      <xdr:row>3</xdr:row>
      <xdr:rowOff>0</xdr:rowOff>
    </xdr:from>
    <xdr:ext cx="2990850" cy="5238750"/>
    <xdr:sp>
      <xdr:nvSpPr>
        <xdr:cNvPr id="1" name="AutoShape 46"/>
        <xdr:cNvSpPr>
          <a:spLocks/>
        </xdr:cNvSpPr>
      </xdr:nvSpPr>
      <xdr:spPr>
        <a:xfrm>
          <a:off x="6791325" y="619125"/>
          <a:ext cx="2990850" cy="5238750"/>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Tahoma"/>
              <a:ea typeface="Tahoma"/>
              <a:cs typeface="Tahoma"/>
            </a:rPr>
            <a:t>This Credit Card Payment Calculator estimates the time to pay off your card and the total interest based on making minimum payments.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a:t>
          </a:r>
          <a:r>
            <a:rPr lang="en-US" cap="none" sz="1000" b="1" i="0" u="none" baseline="0">
              <a:solidFill>
                <a:srgbClr val="000000"/>
              </a:solidFill>
              <a:latin typeface="Tahoma"/>
              <a:ea typeface="Tahoma"/>
              <a:cs typeface="Tahoma"/>
            </a:rPr>
            <a:t>minimum payment</a:t>
          </a:r>
          <a:r>
            <a:rPr lang="en-US" cap="none" sz="1000" b="0" i="0" u="none" baseline="0">
              <a:solidFill>
                <a:srgbClr val="000000"/>
              </a:solidFill>
              <a:latin typeface="Tahoma"/>
              <a:ea typeface="Tahoma"/>
              <a:cs typeface="Tahoma"/>
            </a:rPr>
            <a:t> on a credit card is usually either a percentage of the current balance (2% - 5%) or a fixed dollar amount (like $15.00), whichever is greater. The minimum payment might also be defined as the interest plus a percentage of the current balance. Check the fine print on your credit card agreement to determine how your credit card company defines the minimum payment.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Fixed Monthly Payment</a:t>
          </a:r>
          <a:r>
            <a:rPr lang="en-US" cap="none" sz="1000" b="0" i="0" u="none" baseline="0">
              <a:solidFill>
                <a:srgbClr val="000000"/>
              </a:solidFill>
              <a:latin typeface="Tahoma"/>
              <a:ea typeface="Tahoma"/>
              <a:cs typeface="Tahoma"/>
            </a:rPr>
            <a:t>: If the fixed payment is the same as or greater than the first minimum payment, you will generally pay off the credit card </a:t>
          </a:r>
          <a:r>
            <a:rPr lang="en-US" cap="none" sz="1000" b="0" i="1" u="none" baseline="0">
              <a:solidFill>
                <a:srgbClr val="000000"/>
              </a:solidFill>
              <a:latin typeface="Tahoma"/>
              <a:ea typeface="Tahoma"/>
              <a:cs typeface="Tahoma"/>
            </a:rPr>
            <a:t>much sooner</a:t>
          </a:r>
          <a:r>
            <a:rPr lang="en-US" cap="none" sz="1000" b="0" i="0" u="none" baseline="0">
              <a:solidFill>
                <a:srgbClr val="000000"/>
              </a:solidFill>
              <a:latin typeface="Tahoma"/>
              <a:ea typeface="Tahoma"/>
              <a:cs typeface="Tahoma"/>
            </a:rPr>
            <a:t> and pay </a:t>
          </a:r>
          <a:r>
            <a:rPr lang="en-US" cap="none" sz="1000" b="0" i="1" u="none" baseline="0">
              <a:solidFill>
                <a:srgbClr val="000000"/>
              </a:solidFill>
              <a:latin typeface="Tahoma"/>
              <a:ea typeface="Tahoma"/>
              <a:cs typeface="Tahoma"/>
            </a:rPr>
            <a:t>much less interest</a:t>
          </a:r>
          <a:r>
            <a:rPr lang="en-US" cap="none" sz="1000" b="0" i="0" u="none" baseline="0">
              <a:solidFill>
                <a:srgbClr val="000000"/>
              </a:solidFill>
              <a:latin typeface="Tahoma"/>
              <a:ea typeface="Tahoma"/>
              <a:cs typeface="Tahoma"/>
            </a:rPr>
            <a:t> overall.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Extra Payments</a:t>
          </a:r>
          <a:r>
            <a:rPr lang="en-US" cap="none" sz="1000" b="0" i="0" u="none" baseline="0">
              <a:solidFill>
                <a:srgbClr val="000000"/>
              </a:solidFill>
              <a:latin typeface="Tahoma"/>
              <a:ea typeface="Tahoma"/>
              <a:cs typeface="Tahoma"/>
            </a:rPr>
            <a:t>: If you want to make occasional extra payments, you can enter the additional amounts into the Extra Payment column.
</a:t>
          </a:r>
          <a:r>
            <a:rPr lang="en-US" cap="none" sz="1000" b="0" i="0" u="none" baseline="0">
              <a:solidFill>
                <a:srgbClr val="000000"/>
              </a:solidFill>
              <a:latin typeface="Tahoma"/>
              <a:ea typeface="Tahoma"/>
              <a:cs typeface="Tahoma"/>
            </a:rPr>
            <a:t>
</a:t>
          </a:r>
          <a:r>
            <a:rPr lang="en-US" cap="none" sz="1000" b="0" i="1" u="none" baseline="0">
              <a:solidFill>
                <a:srgbClr val="000000"/>
              </a:solidFill>
              <a:latin typeface="Tahoma"/>
              <a:ea typeface="Tahoma"/>
              <a:cs typeface="Tahoma"/>
            </a:rPr>
            <a:t>Caution</a:t>
          </a:r>
          <a:r>
            <a:rPr lang="en-US" cap="none" sz="1000" b="0" i="0" u="none" baseline="0">
              <a:solidFill>
                <a:srgbClr val="000000"/>
              </a:solidFill>
              <a:latin typeface="Tahoma"/>
              <a:ea typeface="Tahoma"/>
              <a:cs typeface="Tahoma"/>
            </a:rPr>
            <a:t>: This calculator does not take into account future charges to your account, late fees, or changes in the interest rate. The monthly interest due is only an estimate. The actual interest due is often based on the average daily balance and is accrued daily rather than monthly. The Payment Schedule does not take rounding into account.</a:t>
          </a:r>
        </a:p>
      </xdr:txBody>
    </xdr:sp>
    <xdr:clientData/>
  </xdr:oneCellAnchor>
  <xdr:oneCellAnchor>
    <xdr:from>
      <xdr:col>5</xdr:col>
      <xdr:colOff>0</xdr:colOff>
      <xdr:row>2</xdr:row>
      <xdr:rowOff>57150</xdr:rowOff>
    </xdr:from>
    <xdr:ext cx="2476500" cy="1314450"/>
    <xdr:graphicFrame>
      <xdr:nvGraphicFramePr>
        <xdr:cNvPr id="2" name="Chart 47"/>
        <xdr:cNvGraphicFramePr/>
      </xdr:nvGraphicFramePr>
      <xdr:xfrm>
        <a:off x="3952875" y="514350"/>
        <a:ext cx="2476500" cy="1314450"/>
      </xdr:xfrm>
      <a:graphic>
        <a:graphicData uri="http://schemas.openxmlformats.org/drawingml/2006/chart">
          <c:chart xmlns:c="http://schemas.openxmlformats.org/drawingml/2006/chart" r:id="rId1"/>
        </a:graphicData>
      </a:graphic>
    </xdr:graphicFrame>
    <xdr:clientData/>
  </xdr:oneCellAnchor>
  <xdr:oneCellAnchor>
    <xdr:from>
      <xdr:col>5</xdr:col>
      <xdr:colOff>0</xdr:colOff>
      <xdr:row>9</xdr:row>
      <xdr:rowOff>85725</xdr:rowOff>
    </xdr:from>
    <xdr:ext cx="2476500" cy="1323975"/>
    <xdr:graphicFrame>
      <xdr:nvGraphicFramePr>
        <xdr:cNvPr id="3" name="Chart 48"/>
        <xdr:cNvGraphicFramePr/>
      </xdr:nvGraphicFramePr>
      <xdr:xfrm>
        <a:off x="3952875" y="1847850"/>
        <a:ext cx="2476500" cy="1323975"/>
      </xdr:xfrm>
      <a:graphic>
        <a:graphicData uri="http://schemas.openxmlformats.org/drawingml/2006/chart">
          <c:chart xmlns:c="http://schemas.openxmlformats.org/drawingml/2006/chart" r:id="rId2"/>
        </a:graphicData>
      </a:graphic>
    </xdr:graphicFrame>
    <xdr:clientData/>
  </xdr:oneCellAnchor>
  <xdr:twoCellAnchor editAs="oneCell">
    <xdr:from>
      <xdr:col>6</xdr:col>
      <xdr:colOff>409575</xdr:colOff>
      <xdr:row>0</xdr:row>
      <xdr:rowOff>0</xdr:rowOff>
    </xdr:from>
    <xdr:to>
      <xdr:col>7</xdr:col>
      <xdr:colOff>9525</xdr:colOff>
      <xdr:row>0</xdr:row>
      <xdr:rowOff>257175</xdr:rowOff>
    </xdr:to>
    <xdr:pic>
      <xdr:nvPicPr>
        <xdr:cNvPr id="4" name="Picture 49" descr="vertex42_logo_40px_dark">
          <a:hlinkClick r:id="rId5"/>
        </xdr:cNvPr>
        <xdr:cNvPicPr preferRelativeResize="1">
          <a:picLocks noChangeAspect="1"/>
        </xdr:cNvPicPr>
      </xdr:nvPicPr>
      <xdr:blipFill>
        <a:blip r:embed="rId3"/>
        <a:stretch>
          <a:fillRect/>
        </a:stretch>
      </xdr:blipFill>
      <xdr:spPr>
        <a:xfrm>
          <a:off x="5238750" y="0"/>
          <a:ext cx="1247775"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culators/credit-card-payment-calculator.html" TargetMode="External" /><Relationship Id="rId2" Type="http://schemas.openxmlformats.org/officeDocument/2006/relationships/hyperlink" Target="Financial%20Calculators%20by%20Vertex42.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80"/>
  <sheetViews>
    <sheetView showGridLines="0" tabSelected="1" zoomScalePageLayoutView="0" workbookViewId="0" topLeftCell="A1">
      <selection activeCell="A2" sqref="A2"/>
    </sheetView>
  </sheetViews>
  <sheetFormatPr defaultColWidth="9.140625" defaultRowHeight="12.75"/>
  <cols>
    <col min="1" max="1" width="6.8515625" style="0" customWidth="1"/>
    <col min="2" max="2" width="13.7109375" style="0" customWidth="1"/>
    <col min="3" max="3" width="12.8515625" style="0" customWidth="1"/>
    <col min="4" max="4" width="14.00390625" style="0" customWidth="1"/>
    <col min="5" max="5" width="11.8515625" style="0" customWidth="1"/>
    <col min="6" max="6" width="13.140625" style="0" customWidth="1"/>
    <col min="7" max="7" width="24.7109375" style="0" customWidth="1"/>
  </cols>
  <sheetData>
    <row r="1" spans="1:11" ht="21" customHeight="1">
      <c r="A1" s="35" t="s">
        <v>15</v>
      </c>
      <c r="B1" s="36"/>
      <c r="C1" s="36"/>
      <c r="D1" s="36"/>
      <c r="E1" s="36"/>
      <c r="F1" s="36"/>
      <c r="G1" s="36"/>
      <c r="H1" s="7"/>
      <c r="I1" s="7"/>
      <c r="K1" s="8"/>
    </row>
    <row r="2" spans="1:7" s="20" customFormat="1" ht="15">
      <c r="A2" s="27" t="s">
        <v>17</v>
      </c>
      <c r="B2" s="18"/>
      <c r="C2" s="22"/>
      <c r="D2" s="22"/>
      <c r="E2" s="22"/>
      <c r="G2" s="19" t="s">
        <v>8</v>
      </c>
    </row>
    <row r="4" spans="1:7" ht="15">
      <c r="A4" s="34" t="s">
        <v>2</v>
      </c>
      <c r="B4" s="34"/>
      <c r="C4" s="34"/>
      <c r="D4" s="34"/>
      <c r="E4" s="34"/>
      <c r="G4" s="21"/>
    </row>
    <row r="5" spans="1:7" ht="15">
      <c r="A5" s="1"/>
      <c r="B5" s="10"/>
      <c r="C5" s="10" t="s">
        <v>1</v>
      </c>
      <c r="D5" s="32">
        <v>4500</v>
      </c>
      <c r="E5" s="1"/>
      <c r="G5" s="21"/>
    </row>
    <row r="6" spans="1:7" ht="15">
      <c r="A6" s="1"/>
      <c r="B6" s="10"/>
      <c r="C6" s="10" t="s">
        <v>0</v>
      </c>
      <c r="D6" s="4">
        <v>0.18</v>
      </c>
      <c r="E6" s="1"/>
      <c r="G6" s="21"/>
    </row>
    <row r="7" spans="1:7" ht="15">
      <c r="A7" s="3"/>
      <c r="B7" s="3"/>
      <c r="C7" s="10" t="s">
        <v>13</v>
      </c>
      <c r="D7" s="24">
        <v>0.02</v>
      </c>
      <c r="E7" s="28" t="b">
        <v>0</v>
      </c>
      <c r="G7" s="21"/>
    </row>
    <row r="8" spans="1:7" ht="15">
      <c r="A8" s="3"/>
      <c r="B8" s="3"/>
      <c r="C8" s="10" t="s">
        <v>14</v>
      </c>
      <c r="D8" s="33">
        <v>25</v>
      </c>
      <c r="E8" s="1"/>
      <c r="G8" s="21"/>
    </row>
    <row r="9" spans="1:5" ht="15">
      <c r="A9" s="1"/>
      <c r="B9" s="1"/>
      <c r="C9" s="10" t="s">
        <v>9</v>
      </c>
      <c r="D9" s="2"/>
      <c r="E9" s="26" t="s">
        <v>10</v>
      </c>
    </row>
    <row r="10" spans="1:7" ht="15">
      <c r="A10" s="3"/>
      <c r="B10" s="3"/>
      <c r="C10" s="3"/>
      <c r="D10" s="3"/>
      <c r="E10" s="1"/>
      <c r="G10" s="21"/>
    </row>
    <row r="11" spans="1:7" ht="15">
      <c r="A11" s="34" t="s">
        <v>11</v>
      </c>
      <c r="B11" s="34"/>
      <c r="C11" s="34"/>
      <c r="D11" s="34"/>
      <c r="E11" s="34"/>
      <c r="G11" s="21"/>
    </row>
    <row r="12" spans="1:7" ht="15">
      <c r="A12" s="3"/>
      <c r="B12" s="3"/>
      <c r="C12" s="10" t="s">
        <v>16</v>
      </c>
      <c r="D12" s="40">
        <f>B20</f>
        <v>90</v>
      </c>
      <c r="E12" s="1"/>
      <c r="G12" s="21"/>
    </row>
    <row r="13" spans="1:7" ht="15">
      <c r="A13" s="3"/>
      <c r="B13" s="3"/>
      <c r="C13" s="6" t="s">
        <v>7</v>
      </c>
      <c r="D13" s="41">
        <f>MAX(A19:A380,1)</f>
        <v>349</v>
      </c>
      <c r="E13" s="25" t="str">
        <f>"("&amp;ROUND(D13/12,2)&amp;" years)"</f>
        <v>(29.08 years)</v>
      </c>
      <c r="G13" s="21"/>
    </row>
    <row r="14" spans="1:7" ht="15">
      <c r="A14" s="1"/>
      <c r="B14" s="1"/>
      <c r="C14" s="6" t="s">
        <v>12</v>
      </c>
      <c r="D14" s="40">
        <f>SUM(D20:D379)</f>
        <v>10827.772174339772</v>
      </c>
      <c r="E14" s="1"/>
      <c r="G14" s="37" t="s">
        <v>18</v>
      </c>
    </row>
    <row r="15" spans="1:7" ht="12.75">
      <c r="A15" s="1"/>
      <c r="B15" s="1"/>
      <c r="C15" s="1"/>
      <c r="D15" s="1"/>
      <c r="E15" s="1"/>
      <c r="G15" s="21"/>
    </row>
    <row r="16" spans="1:4" s="14" customFormat="1" ht="12.75">
      <c r="A16" s="15" t="str">
        <f ca="1">IF(AND(OFFSET(F380,-1,0,1,1)&lt;&gt;"",OFFSET(F380,-1,0,1,1)&gt;0),"Error: Not Enough Rows in Table",".")</f>
        <v>.</v>
      </c>
      <c r="B16" s="13"/>
      <c r="C16" s="13"/>
      <c r="D16" s="13"/>
    </row>
    <row r="17" spans="1:5" ht="15">
      <c r="A17" s="12" t="s">
        <v>4</v>
      </c>
      <c r="B17" s="11"/>
      <c r="C17" s="11"/>
      <c r="D17" s="11"/>
      <c r="E17" s="29"/>
    </row>
    <row r="18" spans="1:6" ht="25.5">
      <c r="A18" s="16" t="s">
        <v>5</v>
      </c>
      <c r="B18" s="17" t="s">
        <v>3</v>
      </c>
      <c r="C18" s="38" t="s">
        <v>21</v>
      </c>
      <c r="D18" s="38" t="s">
        <v>19</v>
      </c>
      <c r="E18" s="38" t="s">
        <v>20</v>
      </c>
      <c r="F18" s="17" t="s">
        <v>6</v>
      </c>
    </row>
    <row r="19" spans="1:6" ht="12.75">
      <c r="A19" s="23">
        <v>0</v>
      </c>
      <c r="B19" s="9"/>
      <c r="C19" s="9"/>
      <c r="D19" s="9"/>
      <c r="E19" s="9"/>
      <c r="F19" s="31">
        <f>D5</f>
        <v>4500</v>
      </c>
    </row>
    <row r="20" spans="1:6" ht="12.75">
      <c r="A20" s="5">
        <f aca="true" t="shared" si="0" ref="A20:A83">IF(A19="","",IF(F19&gt;0,A19+1,""))</f>
        <v>1</v>
      </c>
      <c r="B20" s="30">
        <f aca="true" t="shared" si="1" ref="B20:B83">IF(A20="","",IF(ISBLANK($D$9),MIN(MAX($D$7*F19+IF(plusinterest,D20,0),$D$8),D20+F19),MIN($D$9,F19+D20)))</f>
        <v>90</v>
      </c>
      <c r="C20" s="39"/>
      <c r="D20" s="30">
        <f aca="true" t="shared" si="2" ref="D20:D83">IF(A20="","",$D$6/12*F19)</f>
        <v>67.5</v>
      </c>
      <c r="E20" s="30">
        <f>IF(A20="","",B20+C20-D20)</f>
        <v>22.5</v>
      </c>
      <c r="F20" s="30">
        <f aca="true" t="shared" si="3" ref="F20:F83">IF(A20="","",F19-E20)</f>
        <v>4477.5</v>
      </c>
    </row>
    <row r="21" spans="1:6" ht="12.75">
      <c r="A21" s="5">
        <f t="shared" si="0"/>
        <v>2</v>
      </c>
      <c r="B21" s="30">
        <f t="shared" si="1"/>
        <v>89.55</v>
      </c>
      <c r="C21" s="39"/>
      <c r="D21" s="30">
        <f t="shared" si="2"/>
        <v>67.1625</v>
      </c>
      <c r="E21" s="30">
        <f aca="true" t="shared" si="4" ref="E21:E84">IF(A21="","",B21+C21-D21)</f>
        <v>22.387500000000003</v>
      </c>
      <c r="F21" s="30">
        <f t="shared" si="3"/>
        <v>4455.1125</v>
      </c>
    </row>
    <row r="22" spans="1:6" ht="12.75">
      <c r="A22" s="5">
        <f t="shared" si="0"/>
        <v>3</v>
      </c>
      <c r="B22" s="30">
        <f t="shared" si="1"/>
        <v>89.10225000000001</v>
      </c>
      <c r="C22" s="39"/>
      <c r="D22" s="30">
        <f t="shared" si="2"/>
        <v>66.8266875</v>
      </c>
      <c r="E22" s="30">
        <f t="shared" si="4"/>
        <v>22.275562500000007</v>
      </c>
      <c r="F22" s="30">
        <f t="shared" si="3"/>
        <v>4432.8369375</v>
      </c>
    </row>
    <row r="23" spans="1:6" ht="12.75">
      <c r="A23" s="5">
        <f t="shared" si="0"/>
        <v>4</v>
      </c>
      <c r="B23" s="30">
        <f t="shared" si="1"/>
        <v>88.65673875</v>
      </c>
      <c r="C23" s="39"/>
      <c r="D23" s="30">
        <f t="shared" si="2"/>
        <v>66.4925540625</v>
      </c>
      <c r="E23" s="30">
        <f t="shared" si="4"/>
        <v>22.164184687499997</v>
      </c>
      <c r="F23" s="30">
        <f t="shared" si="3"/>
        <v>4410.6727528125</v>
      </c>
    </row>
    <row r="24" spans="1:6" ht="12.75">
      <c r="A24" s="5">
        <f t="shared" si="0"/>
        <v>5</v>
      </c>
      <c r="B24" s="30">
        <f t="shared" si="1"/>
        <v>88.21345505625001</v>
      </c>
      <c r="C24" s="39"/>
      <c r="D24" s="30">
        <f t="shared" si="2"/>
        <v>66.1600912921875</v>
      </c>
      <c r="E24" s="30">
        <f t="shared" si="4"/>
        <v>22.05336376406251</v>
      </c>
      <c r="F24" s="30">
        <f t="shared" si="3"/>
        <v>4388.619389048437</v>
      </c>
    </row>
    <row r="25" spans="1:6" ht="12.75">
      <c r="A25" s="5">
        <f t="shared" si="0"/>
        <v>6</v>
      </c>
      <c r="B25" s="30">
        <f t="shared" si="1"/>
        <v>87.77238778096874</v>
      </c>
      <c r="C25" s="39"/>
      <c r="D25" s="30">
        <f t="shared" si="2"/>
        <v>65.82929083572655</v>
      </c>
      <c r="E25" s="30">
        <f t="shared" si="4"/>
        <v>21.94309694524219</v>
      </c>
      <c r="F25" s="30">
        <f t="shared" si="3"/>
        <v>4366.676292103195</v>
      </c>
    </row>
    <row r="26" spans="1:6" ht="12.75">
      <c r="A26" s="5">
        <f t="shared" si="0"/>
        <v>7</v>
      </c>
      <c r="B26" s="30">
        <f t="shared" si="1"/>
        <v>87.3335258420639</v>
      </c>
      <c r="C26" s="39"/>
      <c r="D26" s="30">
        <f t="shared" si="2"/>
        <v>65.50014438154793</v>
      </c>
      <c r="E26" s="30">
        <f t="shared" si="4"/>
        <v>21.83338146051598</v>
      </c>
      <c r="F26" s="30">
        <f t="shared" si="3"/>
        <v>4344.842910642679</v>
      </c>
    </row>
    <row r="27" spans="1:6" ht="12.75">
      <c r="A27" s="5">
        <f t="shared" si="0"/>
        <v>8</v>
      </c>
      <c r="B27" s="30">
        <f t="shared" si="1"/>
        <v>86.89685821285359</v>
      </c>
      <c r="C27" s="39"/>
      <c r="D27" s="30">
        <f t="shared" si="2"/>
        <v>65.17264365964019</v>
      </c>
      <c r="E27" s="30">
        <f t="shared" si="4"/>
        <v>21.7242145532134</v>
      </c>
      <c r="F27" s="30">
        <f t="shared" si="3"/>
        <v>4323.118696089466</v>
      </c>
    </row>
    <row r="28" spans="1:6" ht="12.75">
      <c r="A28" s="5">
        <f t="shared" si="0"/>
        <v>9</v>
      </c>
      <c r="B28" s="30">
        <f t="shared" si="1"/>
        <v>86.46237392178931</v>
      </c>
      <c r="C28" s="39"/>
      <c r="D28" s="30">
        <f t="shared" si="2"/>
        <v>64.84678044134198</v>
      </c>
      <c r="E28" s="30">
        <f t="shared" si="4"/>
        <v>21.61559348044733</v>
      </c>
      <c r="F28" s="30">
        <f t="shared" si="3"/>
        <v>4301.503102609018</v>
      </c>
    </row>
    <row r="29" spans="1:6" ht="12.75">
      <c r="A29" s="5">
        <f t="shared" si="0"/>
        <v>10</v>
      </c>
      <c r="B29" s="30">
        <f t="shared" si="1"/>
        <v>86.03006205218037</v>
      </c>
      <c r="C29" s="39"/>
      <c r="D29" s="30">
        <f t="shared" si="2"/>
        <v>64.52254653913528</v>
      </c>
      <c r="E29" s="30">
        <f t="shared" si="4"/>
        <v>21.507515513045092</v>
      </c>
      <c r="F29" s="30">
        <f t="shared" si="3"/>
        <v>4279.995587095973</v>
      </c>
    </row>
    <row r="30" spans="1:6" ht="12.75">
      <c r="A30" s="5">
        <f t="shared" si="0"/>
        <v>11</v>
      </c>
      <c r="B30" s="30">
        <f t="shared" si="1"/>
        <v>85.59991174191946</v>
      </c>
      <c r="C30" s="39"/>
      <c r="D30" s="30">
        <f t="shared" si="2"/>
        <v>64.19993380643959</v>
      </c>
      <c r="E30" s="30">
        <f t="shared" si="4"/>
        <v>21.399977935479868</v>
      </c>
      <c r="F30" s="30">
        <f t="shared" si="3"/>
        <v>4258.595609160493</v>
      </c>
    </row>
    <row r="31" spans="1:6" ht="12.75">
      <c r="A31" s="5">
        <f t="shared" si="0"/>
        <v>12</v>
      </c>
      <c r="B31" s="30">
        <f t="shared" si="1"/>
        <v>85.17191218320987</v>
      </c>
      <c r="C31" s="39"/>
      <c r="D31" s="30">
        <f t="shared" si="2"/>
        <v>63.87893413740739</v>
      </c>
      <c r="E31" s="30">
        <f t="shared" si="4"/>
        <v>21.292978045802478</v>
      </c>
      <c r="F31" s="30">
        <f t="shared" si="3"/>
        <v>4237.3026311146905</v>
      </c>
    </row>
    <row r="32" spans="1:6" ht="12.75">
      <c r="A32" s="5">
        <f t="shared" si="0"/>
        <v>13</v>
      </c>
      <c r="B32" s="30">
        <f t="shared" si="1"/>
        <v>84.74605262229382</v>
      </c>
      <c r="C32" s="39"/>
      <c r="D32" s="30">
        <f t="shared" si="2"/>
        <v>63.55953946672035</v>
      </c>
      <c r="E32" s="30">
        <f t="shared" si="4"/>
        <v>21.186513155573465</v>
      </c>
      <c r="F32" s="30">
        <f t="shared" si="3"/>
        <v>4216.116117959117</v>
      </c>
    </row>
    <row r="33" spans="1:6" ht="12.75">
      <c r="A33" s="5">
        <f t="shared" si="0"/>
        <v>14</v>
      </c>
      <c r="B33" s="30">
        <f t="shared" si="1"/>
        <v>84.32232235918235</v>
      </c>
      <c r="C33" s="39"/>
      <c r="D33" s="30">
        <f t="shared" si="2"/>
        <v>63.241741769386756</v>
      </c>
      <c r="E33" s="30">
        <f t="shared" si="4"/>
        <v>21.080580589795595</v>
      </c>
      <c r="F33" s="30">
        <f t="shared" si="3"/>
        <v>4195.035537369322</v>
      </c>
    </row>
    <row r="34" spans="1:6" ht="12.75">
      <c r="A34" s="5">
        <f t="shared" si="0"/>
        <v>15</v>
      </c>
      <c r="B34" s="30">
        <f t="shared" si="1"/>
        <v>83.90071074738644</v>
      </c>
      <c r="C34" s="39"/>
      <c r="D34" s="30">
        <f t="shared" si="2"/>
        <v>62.92553306053983</v>
      </c>
      <c r="E34" s="30">
        <f t="shared" si="4"/>
        <v>20.975177686846614</v>
      </c>
      <c r="F34" s="30">
        <f t="shared" si="3"/>
        <v>4174.060359682475</v>
      </c>
    </row>
    <row r="35" spans="1:6" ht="12.75">
      <c r="A35" s="5">
        <f t="shared" si="0"/>
        <v>16</v>
      </c>
      <c r="B35" s="30">
        <f t="shared" si="1"/>
        <v>83.4812071936495</v>
      </c>
      <c r="C35" s="39"/>
      <c r="D35" s="30">
        <f t="shared" si="2"/>
        <v>62.61090539523712</v>
      </c>
      <c r="E35" s="30">
        <f t="shared" si="4"/>
        <v>20.870301798412378</v>
      </c>
      <c r="F35" s="30">
        <f t="shared" si="3"/>
        <v>4153.190057884062</v>
      </c>
    </row>
    <row r="36" spans="1:6" ht="12.75">
      <c r="A36" s="5">
        <f t="shared" si="0"/>
        <v>17</v>
      </c>
      <c r="B36" s="30">
        <f t="shared" si="1"/>
        <v>83.06380115768125</v>
      </c>
      <c r="C36" s="39"/>
      <c r="D36" s="30">
        <f t="shared" si="2"/>
        <v>62.29785086826093</v>
      </c>
      <c r="E36" s="30">
        <f t="shared" si="4"/>
        <v>20.765950289420324</v>
      </c>
      <c r="F36" s="30">
        <f t="shared" si="3"/>
        <v>4132.424107594642</v>
      </c>
    </row>
    <row r="37" spans="1:6" ht="12.75">
      <c r="A37" s="5">
        <f t="shared" si="0"/>
        <v>18</v>
      </c>
      <c r="B37" s="30">
        <f t="shared" si="1"/>
        <v>82.64848215189284</v>
      </c>
      <c r="C37" s="39"/>
      <c r="D37" s="30">
        <f t="shared" si="2"/>
        <v>61.98636161391963</v>
      </c>
      <c r="E37" s="30">
        <f t="shared" si="4"/>
        <v>20.66212053797321</v>
      </c>
      <c r="F37" s="30">
        <f t="shared" si="3"/>
        <v>4111.761987056669</v>
      </c>
    </row>
    <row r="38" spans="1:6" ht="12.75">
      <c r="A38" s="5">
        <f t="shared" si="0"/>
        <v>19</v>
      </c>
      <c r="B38" s="30">
        <f t="shared" si="1"/>
        <v>82.23523974113337</v>
      </c>
      <c r="C38" s="39"/>
      <c r="D38" s="30">
        <f t="shared" si="2"/>
        <v>61.67642980585003</v>
      </c>
      <c r="E38" s="30">
        <f t="shared" si="4"/>
        <v>20.558809935283342</v>
      </c>
      <c r="F38" s="30">
        <f t="shared" si="3"/>
        <v>4091.203177121385</v>
      </c>
    </row>
    <row r="39" spans="1:6" ht="12.75">
      <c r="A39" s="5">
        <f t="shared" si="0"/>
        <v>20</v>
      </c>
      <c r="B39" s="30">
        <f t="shared" si="1"/>
        <v>81.82406354242771</v>
      </c>
      <c r="C39" s="39"/>
      <c r="D39" s="30">
        <f t="shared" si="2"/>
        <v>61.36804765682078</v>
      </c>
      <c r="E39" s="30">
        <f t="shared" si="4"/>
        <v>20.45601588560693</v>
      </c>
      <c r="F39" s="30">
        <f t="shared" si="3"/>
        <v>4070.747161235778</v>
      </c>
    </row>
    <row r="40" spans="1:6" ht="12.75">
      <c r="A40" s="5">
        <f t="shared" si="0"/>
        <v>21</v>
      </c>
      <c r="B40" s="30">
        <f t="shared" si="1"/>
        <v>81.41494322471556</v>
      </c>
      <c r="C40" s="39"/>
      <c r="D40" s="30">
        <f t="shared" si="2"/>
        <v>61.06120741853667</v>
      </c>
      <c r="E40" s="30">
        <f t="shared" si="4"/>
        <v>20.35373580617889</v>
      </c>
      <c r="F40" s="30">
        <f t="shared" si="3"/>
        <v>4050.393425429599</v>
      </c>
    </row>
    <row r="41" spans="1:6" ht="12.75">
      <c r="A41" s="5">
        <f t="shared" si="0"/>
        <v>22</v>
      </c>
      <c r="B41" s="30">
        <f t="shared" si="1"/>
        <v>81.00786850859198</v>
      </c>
      <c r="C41" s="39"/>
      <c r="D41" s="30">
        <f t="shared" si="2"/>
        <v>60.755901381443984</v>
      </c>
      <c r="E41" s="30">
        <f t="shared" si="4"/>
        <v>20.251967127148</v>
      </c>
      <c r="F41" s="30">
        <f t="shared" si="3"/>
        <v>4030.141458302451</v>
      </c>
    </row>
    <row r="42" spans="1:6" ht="12.75">
      <c r="A42" s="5">
        <f t="shared" si="0"/>
        <v>23</v>
      </c>
      <c r="B42" s="30">
        <f t="shared" si="1"/>
        <v>80.60282916604902</v>
      </c>
      <c r="C42" s="39"/>
      <c r="D42" s="30">
        <f t="shared" si="2"/>
        <v>60.452121874536765</v>
      </c>
      <c r="E42" s="30">
        <f t="shared" si="4"/>
        <v>20.150707291512255</v>
      </c>
      <c r="F42" s="30">
        <f t="shared" si="3"/>
        <v>4009.9907510109388</v>
      </c>
    </row>
    <row r="43" spans="1:6" ht="12.75">
      <c r="A43" s="5">
        <f t="shared" si="0"/>
        <v>24</v>
      </c>
      <c r="B43" s="30">
        <f t="shared" si="1"/>
        <v>80.19981502021878</v>
      </c>
      <c r="C43" s="39"/>
      <c r="D43" s="30">
        <f t="shared" si="2"/>
        <v>60.14986126516408</v>
      </c>
      <c r="E43" s="30">
        <f t="shared" si="4"/>
        <v>20.049953755054702</v>
      </c>
      <c r="F43" s="30">
        <f t="shared" si="3"/>
        <v>3989.9407972558843</v>
      </c>
    </row>
    <row r="44" spans="1:6" ht="12.75">
      <c r="A44" s="5">
        <f t="shared" si="0"/>
        <v>25</v>
      </c>
      <c r="B44" s="30">
        <f t="shared" si="1"/>
        <v>79.79881594511768</v>
      </c>
      <c r="C44" s="39"/>
      <c r="D44" s="30">
        <f t="shared" si="2"/>
        <v>59.849111958838265</v>
      </c>
      <c r="E44" s="30">
        <f t="shared" si="4"/>
        <v>19.949703986279417</v>
      </c>
      <c r="F44" s="30">
        <f t="shared" si="3"/>
        <v>3969.991093269605</v>
      </c>
    </row>
    <row r="45" spans="1:6" ht="12.75">
      <c r="A45" s="5">
        <f t="shared" si="0"/>
        <v>26</v>
      </c>
      <c r="B45" s="30">
        <f t="shared" si="1"/>
        <v>79.3998218653921</v>
      </c>
      <c r="C45" s="39"/>
      <c r="D45" s="30">
        <f t="shared" si="2"/>
        <v>59.54986639904407</v>
      </c>
      <c r="E45" s="30">
        <f t="shared" si="4"/>
        <v>19.849955466348028</v>
      </c>
      <c r="F45" s="30">
        <f t="shared" si="3"/>
        <v>3950.1411378032567</v>
      </c>
    </row>
    <row r="46" spans="1:6" ht="12.75">
      <c r="A46" s="5">
        <f t="shared" si="0"/>
        <v>27</v>
      </c>
      <c r="B46" s="30">
        <f t="shared" si="1"/>
        <v>79.00282275606513</v>
      </c>
      <c r="C46" s="39"/>
      <c r="D46" s="30">
        <f t="shared" si="2"/>
        <v>59.25211706704885</v>
      </c>
      <c r="E46" s="30">
        <f t="shared" si="4"/>
        <v>19.75070568901628</v>
      </c>
      <c r="F46" s="30">
        <f t="shared" si="3"/>
        <v>3930.3904321142404</v>
      </c>
    </row>
    <row r="47" spans="1:6" ht="12.75">
      <c r="A47" s="5">
        <f t="shared" si="0"/>
        <v>28</v>
      </c>
      <c r="B47" s="30">
        <f t="shared" si="1"/>
        <v>78.60780864228481</v>
      </c>
      <c r="C47" s="39"/>
      <c r="D47" s="30">
        <f t="shared" si="2"/>
        <v>58.9558564817136</v>
      </c>
      <c r="E47" s="30">
        <f t="shared" si="4"/>
        <v>19.651952160571206</v>
      </c>
      <c r="F47" s="30">
        <f t="shared" si="3"/>
        <v>3910.7384799536694</v>
      </c>
    </row>
    <row r="48" spans="1:6" ht="12.75">
      <c r="A48" s="5">
        <f t="shared" si="0"/>
        <v>29</v>
      </c>
      <c r="B48" s="30">
        <f t="shared" si="1"/>
        <v>78.21476959907339</v>
      </c>
      <c r="C48" s="39"/>
      <c r="D48" s="30">
        <f t="shared" si="2"/>
        <v>58.66107719930504</v>
      </c>
      <c r="E48" s="30">
        <f t="shared" si="4"/>
        <v>19.55369239976835</v>
      </c>
      <c r="F48" s="30">
        <f t="shared" si="3"/>
        <v>3891.184787553901</v>
      </c>
    </row>
    <row r="49" spans="1:6" ht="12.75">
      <c r="A49" s="5">
        <f t="shared" si="0"/>
        <v>30</v>
      </c>
      <c r="B49" s="30">
        <f t="shared" si="1"/>
        <v>77.82369575107802</v>
      </c>
      <c r="C49" s="39"/>
      <c r="D49" s="30">
        <f t="shared" si="2"/>
        <v>58.367771813308515</v>
      </c>
      <c r="E49" s="30">
        <f t="shared" si="4"/>
        <v>19.455923937769505</v>
      </c>
      <c r="F49" s="30">
        <f t="shared" si="3"/>
        <v>3871.7288636161315</v>
      </c>
    </row>
    <row r="50" spans="1:6" ht="12.75">
      <c r="A50" s="5">
        <f t="shared" si="0"/>
        <v>31</v>
      </c>
      <c r="B50" s="30">
        <f t="shared" si="1"/>
        <v>77.43457727232263</v>
      </c>
      <c r="C50" s="39"/>
      <c r="D50" s="30">
        <f t="shared" si="2"/>
        <v>58.07593295424197</v>
      </c>
      <c r="E50" s="30">
        <f t="shared" si="4"/>
        <v>19.358644318080657</v>
      </c>
      <c r="F50" s="30">
        <f t="shared" si="3"/>
        <v>3852.370219298051</v>
      </c>
    </row>
    <row r="51" spans="1:6" ht="12.75">
      <c r="A51" s="5">
        <f t="shared" si="0"/>
        <v>32</v>
      </c>
      <c r="B51" s="30">
        <f t="shared" si="1"/>
        <v>77.04740438596102</v>
      </c>
      <c r="C51" s="39"/>
      <c r="D51" s="30">
        <f t="shared" si="2"/>
        <v>57.78555328947076</v>
      </c>
      <c r="E51" s="30">
        <f t="shared" si="4"/>
        <v>19.261851096490254</v>
      </c>
      <c r="F51" s="30">
        <f t="shared" si="3"/>
        <v>3833.1083682015606</v>
      </c>
    </row>
    <row r="52" spans="1:6" ht="12.75">
      <c r="A52" s="5">
        <f t="shared" si="0"/>
        <v>33</v>
      </c>
      <c r="B52" s="30">
        <f t="shared" si="1"/>
        <v>76.66216736403122</v>
      </c>
      <c r="C52" s="39"/>
      <c r="D52" s="30">
        <f t="shared" si="2"/>
        <v>57.496625523023404</v>
      </c>
      <c r="E52" s="30">
        <f t="shared" si="4"/>
        <v>19.165541841007816</v>
      </c>
      <c r="F52" s="30">
        <f t="shared" si="3"/>
        <v>3813.9428263605528</v>
      </c>
    </row>
    <row r="53" spans="1:6" ht="12.75">
      <c r="A53" s="5">
        <f t="shared" si="0"/>
        <v>34</v>
      </c>
      <c r="B53" s="30">
        <f t="shared" si="1"/>
        <v>76.27885652721106</v>
      </c>
      <c r="C53" s="39"/>
      <c r="D53" s="30">
        <f t="shared" si="2"/>
        <v>57.20914239540829</v>
      </c>
      <c r="E53" s="30">
        <f t="shared" si="4"/>
        <v>19.06971413180277</v>
      </c>
      <c r="F53" s="30">
        <f t="shared" si="3"/>
        <v>3794.87311222875</v>
      </c>
    </row>
    <row r="54" spans="1:6" ht="12.75">
      <c r="A54" s="5">
        <f t="shared" si="0"/>
        <v>35</v>
      </c>
      <c r="B54" s="30">
        <f t="shared" si="1"/>
        <v>75.897462244575</v>
      </c>
      <c r="C54" s="39"/>
      <c r="D54" s="30">
        <f t="shared" si="2"/>
        <v>56.92309668343125</v>
      </c>
      <c r="E54" s="30">
        <f t="shared" si="4"/>
        <v>18.97436556114375</v>
      </c>
      <c r="F54" s="30">
        <f t="shared" si="3"/>
        <v>3775.8987466676062</v>
      </c>
    </row>
    <row r="55" spans="1:6" ht="12.75">
      <c r="A55" s="5">
        <f t="shared" si="0"/>
        <v>36</v>
      </c>
      <c r="B55" s="30">
        <f t="shared" si="1"/>
        <v>75.51797493335212</v>
      </c>
      <c r="C55" s="39"/>
      <c r="D55" s="30">
        <f t="shared" si="2"/>
        <v>56.63848120001409</v>
      </c>
      <c r="E55" s="30">
        <f t="shared" si="4"/>
        <v>18.87949373333803</v>
      </c>
      <c r="F55" s="30">
        <f t="shared" si="3"/>
        <v>3757.019252934268</v>
      </c>
    </row>
    <row r="56" spans="1:6" ht="12.75">
      <c r="A56" s="5">
        <f t="shared" si="0"/>
        <v>37</v>
      </c>
      <c r="B56" s="30">
        <f t="shared" si="1"/>
        <v>75.14038505868537</v>
      </c>
      <c r="C56" s="39"/>
      <c r="D56" s="30">
        <f t="shared" si="2"/>
        <v>56.355288794014015</v>
      </c>
      <c r="E56" s="30">
        <f t="shared" si="4"/>
        <v>18.785096264671353</v>
      </c>
      <c r="F56" s="30">
        <f t="shared" si="3"/>
        <v>3738.234156669597</v>
      </c>
    </row>
    <row r="57" spans="1:6" ht="12.75">
      <c r="A57" s="5">
        <f t="shared" si="0"/>
        <v>38</v>
      </c>
      <c r="B57" s="30">
        <f t="shared" si="1"/>
        <v>74.76468313339194</v>
      </c>
      <c r="C57" s="39"/>
      <c r="D57" s="30">
        <f t="shared" si="2"/>
        <v>56.07351235004395</v>
      </c>
      <c r="E57" s="30">
        <f t="shared" si="4"/>
        <v>18.691170783347992</v>
      </c>
      <c r="F57" s="30">
        <f t="shared" si="3"/>
        <v>3719.542985886249</v>
      </c>
    </row>
    <row r="58" spans="1:6" ht="12.75">
      <c r="A58" s="5">
        <f t="shared" si="0"/>
        <v>39</v>
      </c>
      <c r="B58" s="30">
        <f t="shared" si="1"/>
        <v>74.39085971772498</v>
      </c>
      <c r="C58" s="39"/>
      <c r="D58" s="30">
        <f t="shared" si="2"/>
        <v>55.79314478829373</v>
      </c>
      <c r="E58" s="30">
        <f t="shared" si="4"/>
        <v>18.59771492943125</v>
      </c>
      <c r="F58" s="30">
        <f t="shared" si="3"/>
        <v>3700.9452709568177</v>
      </c>
    </row>
    <row r="59" spans="1:6" ht="12.75">
      <c r="A59" s="5">
        <f t="shared" si="0"/>
        <v>40</v>
      </c>
      <c r="B59" s="30">
        <f t="shared" si="1"/>
        <v>74.01890541913636</v>
      </c>
      <c r="C59" s="39"/>
      <c r="D59" s="30">
        <f t="shared" si="2"/>
        <v>55.51417906435226</v>
      </c>
      <c r="E59" s="30">
        <f t="shared" si="4"/>
        <v>18.504726354784097</v>
      </c>
      <c r="F59" s="30">
        <f t="shared" si="3"/>
        <v>3682.4405446020337</v>
      </c>
    </row>
    <row r="60" spans="1:6" ht="12.75">
      <c r="A60" s="5">
        <f t="shared" si="0"/>
        <v>41</v>
      </c>
      <c r="B60" s="30">
        <f t="shared" si="1"/>
        <v>73.64881089204067</v>
      </c>
      <c r="C60" s="39"/>
      <c r="D60" s="30">
        <f t="shared" si="2"/>
        <v>55.236608169030504</v>
      </c>
      <c r="E60" s="30">
        <f t="shared" si="4"/>
        <v>18.412202723010168</v>
      </c>
      <c r="F60" s="30">
        <f t="shared" si="3"/>
        <v>3664.0283418790236</v>
      </c>
    </row>
    <row r="61" spans="1:6" ht="12.75">
      <c r="A61" s="5">
        <f t="shared" si="0"/>
        <v>42</v>
      </c>
      <c r="B61" s="30">
        <f t="shared" si="1"/>
        <v>73.28056683758048</v>
      </c>
      <c r="C61" s="39"/>
      <c r="D61" s="30">
        <f t="shared" si="2"/>
        <v>54.96042512818535</v>
      </c>
      <c r="E61" s="30">
        <f t="shared" si="4"/>
        <v>18.32014170939513</v>
      </c>
      <c r="F61" s="30">
        <f t="shared" si="3"/>
        <v>3645.7082001696285</v>
      </c>
    </row>
    <row r="62" spans="1:6" ht="12.75">
      <c r="A62" s="5">
        <f t="shared" si="0"/>
        <v>43</v>
      </c>
      <c r="B62" s="30">
        <f t="shared" si="1"/>
        <v>72.91416400339257</v>
      </c>
      <c r="C62" s="39"/>
      <c r="D62" s="30">
        <f t="shared" si="2"/>
        <v>54.685623002544425</v>
      </c>
      <c r="E62" s="30">
        <f t="shared" si="4"/>
        <v>18.228541000848146</v>
      </c>
      <c r="F62" s="30">
        <f t="shared" si="3"/>
        <v>3627.4796591687805</v>
      </c>
    </row>
    <row r="63" spans="1:6" ht="12.75">
      <c r="A63" s="5">
        <f t="shared" si="0"/>
        <v>44</v>
      </c>
      <c r="B63" s="30">
        <f t="shared" si="1"/>
        <v>72.5495931833756</v>
      </c>
      <c r="C63" s="39"/>
      <c r="D63" s="30">
        <f t="shared" si="2"/>
        <v>54.412194887531705</v>
      </c>
      <c r="E63" s="30">
        <f t="shared" si="4"/>
        <v>18.1373982958439</v>
      </c>
      <c r="F63" s="30">
        <f t="shared" si="3"/>
        <v>3609.3422608729365</v>
      </c>
    </row>
    <row r="64" spans="1:6" ht="12.75">
      <c r="A64" s="5">
        <f t="shared" si="0"/>
        <v>45</v>
      </c>
      <c r="B64" s="30">
        <f t="shared" si="1"/>
        <v>72.18684521745874</v>
      </c>
      <c r="C64" s="39"/>
      <c r="D64" s="30">
        <f t="shared" si="2"/>
        <v>54.14013391309405</v>
      </c>
      <c r="E64" s="30">
        <f t="shared" si="4"/>
        <v>18.046711304364692</v>
      </c>
      <c r="F64" s="30">
        <f t="shared" si="3"/>
        <v>3591.295549568572</v>
      </c>
    </row>
    <row r="65" spans="1:6" ht="12.75">
      <c r="A65" s="5">
        <f t="shared" si="0"/>
        <v>46</v>
      </c>
      <c r="B65" s="30">
        <f t="shared" si="1"/>
        <v>71.82591099137144</v>
      </c>
      <c r="C65" s="39"/>
      <c r="D65" s="30">
        <f t="shared" si="2"/>
        <v>53.869433243528576</v>
      </c>
      <c r="E65" s="30">
        <f t="shared" si="4"/>
        <v>17.956477747842868</v>
      </c>
      <c r="F65" s="30">
        <f t="shared" si="3"/>
        <v>3573.3390718207293</v>
      </c>
    </row>
    <row r="66" spans="1:6" ht="12.75">
      <c r="A66" s="5">
        <f t="shared" si="0"/>
        <v>47</v>
      </c>
      <c r="B66" s="30">
        <f t="shared" si="1"/>
        <v>71.46678143641459</v>
      </c>
      <c r="C66" s="39"/>
      <c r="D66" s="30">
        <f t="shared" si="2"/>
        <v>53.600086077310934</v>
      </c>
      <c r="E66" s="30">
        <f t="shared" si="4"/>
        <v>17.86669535910366</v>
      </c>
      <c r="F66" s="30">
        <f t="shared" si="3"/>
        <v>3555.4723764616256</v>
      </c>
    </row>
    <row r="67" spans="1:6" ht="12.75">
      <c r="A67" s="5">
        <f t="shared" si="0"/>
        <v>48</v>
      </c>
      <c r="B67" s="30">
        <f t="shared" si="1"/>
        <v>71.10944752923251</v>
      </c>
      <c r="C67" s="39"/>
      <c r="D67" s="30">
        <f t="shared" si="2"/>
        <v>53.332085646924384</v>
      </c>
      <c r="E67" s="30">
        <f t="shared" si="4"/>
        <v>17.777361882308128</v>
      </c>
      <c r="F67" s="30">
        <f t="shared" si="3"/>
        <v>3537.6950145793176</v>
      </c>
    </row>
    <row r="68" spans="1:6" ht="12.75">
      <c r="A68" s="5">
        <f t="shared" si="0"/>
        <v>49</v>
      </c>
      <c r="B68" s="30">
        <f t="shared" si="1"/>
        <v>70.75390029158635</v>
      </c>
      <c r="C68" s="39"/>
      <c r="D68" s="30">
        <f t="shared" si="2"/>
        <v>53.06542521868976</v>
      </c>
      <c r="E68" s="30">
        <f t="shared" si="4"/>
        <v>17.688475072896587</v>
      </c>
      <c r="F68" s="30">
        <f t="shared" si="3"/>
        <v>3520.006539506421</v>
      </c>
    </row>
    <row r="69" spans="1:6" ht="12.75">
      <c r="A69" s="5">
        <f t="shared" si="0"/>
        <v>50</v>
      </c>
      <c r="B69" s="30">
        <f t="shared" si="1"/>
        <v>70.40013079012843</v>
      </c>
      <c r="C69" s="39"/>
      <c r="D69" s="30">
        <f t="shared" si="2"/>
        <v>52.800098092596315</v>
      </c>
      <c r="E69" s="30">
        <f t="shared" si="4"/>
        <v>17.600032697532114</v>
      </c>
      <c r="F69" s="30">
        <f t="shared" si="3"/>
        <v>3502.406506808889</v>
      </c>
    </row>
    <row r="70" spans="1:6" ht="12.75">
      <c r="A70" s="5">
        <f t="shared" si="0"/>
        <v>51</v>
      </c>
      <c r="B70" s="30">
        <f t="shared" si="1"/>
        <v>70.04813013617778</v>
      </c>
      <c r="C70" s="39"/>
      <c r="D70" s="30">
        <f t="shared" si="2"/>
        <v>52.53609760213333</v>
      </c>
      <c r="E70" s="30">
        <f t="shared" si="4"/>
        <v>17.512032534044444</v>
      </c>
      <c r="F70" s="30">
        <f t="shared" si="3"/>
        <v>3484.8944742748445</v>
      </c>
    </row>
    <row r="71" spans="1:6" ht="12.75">
      <c r="A71" s="5">
        <f t="shared" si="0"/>
        <v>52</v>
      </c>
      <c r="B71" s="30">
        <f t="shared" si="1"/>
        <v>69.69788948549689</v>
      </c>
      <c r="C71" s="39"/>
      <c r="D71" s="30">
        <f t="shared" si="2"/>
        <v>52.273417114122665</v>
      </c>
      <c r="E71" s="30">
        <f t="shared" si="4"/>
        <v>17.424472371374222</v>
      </c>
      <c r="F71" s="30">
        <f t="shared" si="3"/>
        <v>3467.4700019034703</v>
      </c>
    </row>
    <row r="72" spans="1:6" ht="12.75">
      <c r="A72" s="5">
        <f t="shared" si="0"/>
        <v>53</v>
      </c>
      <c r="B72" s="30">
        <f t="shared" si="1"/>
        <v>69.3494000380694</v>
      </c>
      <c r="C72" s="39"/>
      <c r="D72" s="30">
        <f t="shared" si="2"/>
        <v>52.01205002855205</v>
      </c>
      <c r="E72" s="30">
        <f t="shared" si="4"/>
        <v>17.33735000951735</v>
      </c>
      <c r="F72" s="30">
        <f t="shared" si="3"/>
        <v>3450.132651893953</v>
      </c>
    </row>
    <row r="73" spans="1:6" ht="12.75">
      <c r="A73" s="5">
        <f t="shared" si="0"/>
        <v>54</v>
      </c>
      <c r="B73" s="30">
        <f t="shared" si="1"/>
        <v>69.00265303787907</v>
      </c>
      <c r="C73" s="39"/>
      <c r="D73" s="30">
        <f t="shared" si="2"/>
        <v>51.751989778409296</v>
      </c>
      <c r="E73" s="30">
        <f t="shared" si="4"/>
        <v>17.250663259469775</v>
      </c>
      <c r="F73" s="30">
        <f t="shared" si="3"/>
        <v>3432.8819886344836</v>
      </c>
    </row>
    <row r="74" spans="1:6" ht="12.75">
      <c r="A74" s="5">
        <f t="shared" si="0"/>
        <v>55</v>
      </c>
      <c r="B74" s="30">
        <f t="shared" si="1"/>
        <v>68.65763977268968</v>
      </c>
      <c r="C74" s="39"/>
      <c r="D74" s="30">
        <f t="shared" si="2"/>
        <v>51.493229829517254</v>
      </c>
      <c r="E74" s="30">
        <f t="shared" si="4"/>
        <v>17.164409943172423</v>
      </c>
      <c r="F74" s="30">
        <f t="shared" si="3"/>
        <v>3415.7175786913112</v>
      </c>
    </row>
    <row r="75" spans="1:6" ht="12.75">
      <c r="A75" s="5">
        <f t="shared" si="0"/>
        <v>56</v>
      </c>
      <c r="B75" s="30">
        <f t="shared" si="1"/>
        <v>68.31435157382623</v>
      </c>
      <c r="C75" s="39"/>
      <c r="D75" s="30">
        <f t="shared" si="2"/>
        <v>51.235763680369665</v>
      </c>
      <c r="E75" s="30">
        <f t="shared" si="4"/>
        <v>17.078587893456564</v>
      </c>
      <c r="F75" s="30">
        <f t="shared" si="3"/>
        <v>3398.6389907978546</v>
      </c>
    </row>
    <row r="76" spans="1:6" ht="12.75">
      <c r="A76" s="5">
        <f t="shared" si="0"/>
        <v>57</v>
      </c>
      <c r="B76" s="30">
        <f t="shared" si="1"/>
        <v>67.9727798159571</v>
      </c>
      <c r="C76" s="39"/>
      <c r="D76" s="30">
        <f t="shared" si="2"/>
        <v>50.979584861967815</v>
      </c>
      <c r="E76" s="30">
        <f t="shared" si="4"/>
        <v>16.99319495398928</v>
      </c>
      <c r="F76" s="30">
        <f t="shared" si="3"/>
        <v>3381.6457958438655</v>
      </c>
    </row>
    <row r="77" spans="1:6" ht="12.75">
      <c r="A77" s="5">
        <f t="shared" si="0"/>
        <v>58</v>
      </c>
      <c r="B77" s="30">
        <f t="shared" si="1"/>
        <v>67.63291591687731</v>
      </c>
      <c r="C77" s="39"/>
      <c r="D77" s="30">
        <f t="shared" si="2"/>
        <v>50.72468693765798</v>
      </c>
      <c r="E77" s="30">
        <f t="shared" si="4"/>
        <v>16.90822897921933</v>
      </c>
      <c r="F77" s="30">
        <f t="shared" si="3"/>
        <v>3364.737566864646</v>
      </c>
    </row>
    <row r="78" spans="1:6" ht="12.75">
      <c r="A78" s="5">
        <f t="shared" si="0"/>
        <v>59</v>
      </c>
      <c r="B78" s="30">
        <f t="shared" si="1"/>
        <v>67.29475133729292</v>
      </c>
      <c r="C78" s="39"/>
      <c r="D78" s="30">
        <f t="shared" si="2"/>
        <v>50.471063502969685</v>
      </c>
      <c r="E78" s="30">
        <f t="shared" si="4"/>
        <v>16.823687834323238</v>
      </c>
      <c r="F78" s="30">
        <f t="shared" si="3"/>
        <v>3347.9138790303227</v>
      </c>
    </row>
    <row r="79" spans="1:6" ht="12.75">
      <c r="A79" s="5">
        <f t="shared" si="0"/>
        <v>60</v>
      </c>
      <c r="B79" s="30">
        <f t="shared" si="1"/>
        <v>66.95827758060645</v>
      </c>
      <c r="C79" s="39"/>
      <c r="D79" s="30">
        <f t="shared" si="2"/>
        <v>50.21870818545484</v>
      </c>
      <c r="E79" s="30">
        <f t="shared" si="4"/>
        <v>16.739569395151612</v>
      </c>
      <c r="F79" s="30">
        <f t="shared" si="3"/>
        <v>3331.174309635171</v>
      </c>
    </row>
    <row r="80" spans="1:6" ht="12.75">
      <c r="A80" s="5">
        <f t="shared" si="0"/>
        <v>61</v>
      </c>
      <c r="B80" s="30">
        <f t="shared" si="1"/>
        <v>66.62348619270342</v>
      </c>
      <c r="C80" s="39"/>
      <c r="D80" s="30">
        <f t="shared" si="2"/>
        <v>49.967614644527565</v>
      </c>
      <c r="E80" s="30">
        <f t="shared" si="4"/>
        <v>16.65587154817586</v>
      </c>
      <c r="F80" s="30">
        <f t="shared" si="3"/>
        <v>3314.518438086995</v>
      </c>
    </row>
    <row r="81" spans="1:6" ht="12.75">
      <c r="A81" s="5">
        <f t="shared" si="0"/>
        <v>62</v>
      </c>
      <c r="B81" s="30">
        <f t="shared" si="1"/>
        <v>66.2903687617399</v>
      </c>
      <c r="C81" s="39"/>
      <c r="D81" s="30">
        <f t="shared" si="2"/>
        <v>49.717776571304924</v>
      </c>
      <c r="E81" s="30">
        <f t="shared" si="4"/>
        <v>16.572592190434975</v>
      </c>
      <c r="F81" s="30">
        <f t="shared" si="3"/>
        <v>3297.94584589656</v>
      </c>
    </row>
    <row r="82" spans="1:6" ht="12.75">
      <c r="A82" s="5">
        <f t="shared" si="0"/>
        <v>63</v>
      </c>
      <c r="B82" s="30">
        <f t="shared" si="1"/>
        <v>65.9589169179312</v>
      </c>
      <c r="C82" s="39"/>
      <c r="D82" s="30">
        <f t="shared" si="2"/>
        <v>49.4691876884484</v>
      </c>
      <c r="E82" s="30">
        <f t="shared" si="4"/>
        <v>16.489729229482805</v>
      </c>
      <c r="F82" s="30">
        <f t="shared" si="3"/>
        <v>3281.4561166670774</v>
      </c>
    </row>
    <row r="83" spans="1:6" ht="12.75">
      <c r="A83" s="5">
        <f t="shared" si="0"/>
        <v>64</v>
      </c>
      <c r="B83" s="30">
        <f t="shared" si="1"/>
        <v>65.62912233334154</v>
      </c>
      <c r="C83" s="39"/>
      <c r="D83" s="30">
        <f t="shared" si="2"/>
        <v>49.221841750006156</v>
      </c>
      <c r="E83" s="30">
        <f t="shared" si="4"/>
        <v>16.407280583335385</v>
      </c>
      <c r="F83" s="30">
        <f t="shared" si="3"/>
        <v>3265.048836083742</v>
      </c>
    </row>
    <row r="84" spans="1:6" ht="12.75">
      <c r="A84" s="5">
        <f aca="true" t="shared" si="5" ref="A84:A147">IF(A83="","",IF(F83&gt;0,A83+1,""))</f>
        <v>65</v>
      </c>
      <c r="B84" s="30">
        <f aca="true" t="shared" si="6" ref="B84:B147">IF(A84="","",IF(ISBLANK($D$9),MIN(MAX($D$7*F83+IF(plusinterest,D84,0),$D$8),D84+F83),MIN($D$9,F83+D84)))</f>
        <v>65.30097672167484</v>
      </c>
      <c r="C84" s="39"/>
      <c r="D84" s="30">
        <f aca="true" t="shared" si="7" ref="D84:D147">IF(A84="","",$D$6/12*F83)</f>
        <v>48.97573254125613</v>
      </c>
      <c r="E84" s="30">
        <f t="shared" si="4"/>
        <v>16.325244180418714</v>
      </c>
      <c r="F84" s="30">
        <f aca="true" t="shared" si="8" ref="F84:F147">IF(A84="","",F83-E84)</f>
        <v>3248.7235919033233</v>
      </c>
    </row>
    <row r="85" spans="1:6" ht="12.75">
      <c r="A85" s="5">
        <f t="shared" si="5"/>
        <v>66</v>
      </c>
      <c r="B85" s="30">
        <f t="shared" si="6"/>
        <v>64.97447183806646</v>
      </c>
      <c r="C85" s="39"/>
      <c r="D85" s="30">
        <f t="shared" si="7"/>
        <v>48.730853878549844</v>
      </c>
      <c r="E85" s="30">
        <f aca="true" t="shared" si="9" ref="E85:E148">IF(A85="","",B85+C85-D85)</f>
        <v>16.24361795951662</v>
      </c>
      <c r="F85" s="30">
        <f t="shared" si="8"/>
        <v>3232.4799739438067</v>
      </c>
    </row>
    <row r="86" spans="1:6" ht="12.75">
      <c r="A86" s="5">
        <f t="shared" si="5"/>
        <v>67</v>
      </c>
      <c r="B86" s="30">
        <f t="shared" si="6"/>
        <v>64.64959947887614</v>
      </c>
      <c r="C86" s="39"/>
      <c r="D86" s="30">
        <f t="shared" si="7"/>
        <v>48.4871996091571</v>
      </c>
      <c r="E86" s="30">
        <f t="shared" si="9"/>
        <v>16.16239986971904</v>
      </c>
      <c r="F86" s="30">
        <f t="shared" si="8"/>
        <v>3216.3175740740876</v>
      </c>
    </row>
    <row r="87" spans="1:6" ht="12.75">
      <c r="A87" s="5">
        <f t="shared" si="5"/>
        <v>68</v>
      </c>
      <c r="B87" s="30">
        <f t="shared" si="6"/>
        <v>64.32635148148175</v>
      </c>
      <c r="C87" s="39"/>
      <c r="D87" s="30">
        <f t="shared" si="7"/>
        <v>48.24476361111131</v>
      </c>
      <c r="E87" s="30">
        <f t="shared" si="9"/>
        <v>16.08158787037044</v>
      </c>
      <c r="F87" s="30">
        <f t="shared" si="8"/>
        <v>3200.235986203717</v>
      </c>
    </row>
    <row r="88" spans="1:6" ht="12.75">
      <c r="A88" s="5">
        <f t="shared" si="5"/>
        <v>69</v>
      </c>
      <c r="B88" s="30">
        <f t="shared" si="6"/>
        <v>64.00471972407433</v>
      </c>
      <c r="C88" s="39"/>
      <c r="D88" s="30">
        <f t="shared" si="7"/>
        <v>48.00353979305575</v>
      </c>
      <c r="E88" s="30">
        <f t="shared" si="9"/>
        <v>16.001179931018584</v>
      </c>
      <c r="F88" s="30">
        <f t="shared" si="8"/>
        <v>3184.2348062726983</v>
      </c>
    </row>
    <row r="89" spans="1:6" ht="12.75">
      <c r="A89" s="5">
        <f t="shared" si="5"/>
        <v>70</v>
      </c>
      <c r="B89" s="30">
        <f t="shared" si="6"/>
        <v>63.68469612545397</v>
      </c>
      <c r="C89" s="39"/>
      <c r="D89" s="30">
        <f t="shared" si="7"/>
        <v>47.763522094090476</v>
      </c>
      <c r="E89" s="30">
        <f t="shared" si="9"/>
        <v>15.921174031363492</v>
      </c>
      <c r="F89" s="30">
        <f t="shared" si="8"/>
        <v>3168.3136322413347</v>
      </c>
    </row>
    <row r="90" spans="1:6" ht="12.75">
      <c r="A90" s="5">
        <f t="shared" si="5"/>
        <v>71</v>
      </c>
      <c r="B90" s="30">
        <f t="shared" si="6"/>
        <v>63.366272644826694</v>
      </c>
      <c r="C90" s="39"/>
      <c r="D90" s="30">
        <f t="shared" si="7"/>
        <v>47.52470448362002</v>
      </c>
      <c r="E90" s="30">
        <f t="shared" si="9"/>
        <v>15.841568161206673</v>
      </c>
      <c r="F90" s="30">
        <f t="shared" si="8"/>
        <v>3152.472064080128</v>
      </c>
    </row>
    <row r="91" spans="1:6" ht="12.75">
      <c r="A91" s="5">
        <f t="shared" si="5"/>
        <v>72</v>
      </c>
      <c r="B91" s="30">
        <f t="shared" si="6"/>
        <v>63.04944128160256</v>
      </c>
      <c r="C91" s="39"/>
      <c r="D91" s="30">
        <f t="shared" si="7"/>
        <v>47.287080961201916</v>
      </c>
      <c r="E91" s="30">
        <f t="shared" si="9"/>
        <v>15.762360320400646</v>
      </c>
      <c r="F91" s="30">
        <f t="shared" si="8"/>
        <v>3136.7097037597273</v>
      </c>
    </row>
    <row r="92" spans="1:6" ht="12.75">
      <c r="A92" s="5">
        <f t="shared" si="5"/>
        <v>73</v>
      </c>
      <c r="B92" s="30">
        <f t="shared" si="6"/>
        <v>62.734194075194544</v>
      </c>
      <c r="C92" s="39"/>
      <c r="D92" s="30">
        <f t="shared" si="7"/>
        <v>47.05064555639591</v>
      </c>
      <c r="E92" s="30">
        <f t="shared" si="9"/>
        <v>15.683548518798638</v>
      </c>
      <c r="F92" s="30">
        <f t="shared" si="8"/>
        <v>3121.026155240929</v>
      </c>
    </row>
    <row r="93" spans="1:6" ht="12.75">
      <c r="A93" s="5">
        <f t="shared" si="5"/>
        <v>74</v>
      </c>
      <c r="B93" s="30">
        <f t="shared" si="6"/>
        <v>62.42052310481858</v>
      </c>
      <c r="C93" s="39"/>
      <c r="D93" s="30">
        <f t="shared" si="7"/>
        <v>46.81539232861393</v>
      </c>
      <c r="E93" s="30">
        <f t="shared" si="9"/>
        <v>15.605130776204646</v>
      </c>
      <c r="F93" s="30">
        <f t="shared" si="8"/>
        <v>3105.4210244647243</v>
      </c>
    </row>
    <row r="94" spans="1:6" ht="12.75">
      <c r="A94" s="5">
        <f t="shared" si="5"/>
        <v>75</v>
      </c>
      <c r="B94" s="30">
        <f t="shared" si="6"/>
        <v>62.10842048929449</v>
      </c>
      <c r="C94" s="39"/>
      <c r="D94" s="30">
        <f t="shared" si="7"/>
        <v>46.58131536697086</v>
      </c>
      <c r="E94" s="30">
        <f t="shared" si="9"/>
        <v>15.527105122323626</v>
      </c>
      <c r="F94" s="30">
        <f t="shared" si="8"/>
        <v>3089.8939193424007</v>
      </c>
    </row>
    <row r="95" spans="1:6" ht="12.75">
      <c r="A95" s="5">
        <f t="shared" si="5"/>
        <v>76</v>
      </c>
      <c r="B95" s="30">
        <f t="shared" si="6"/>
        <v>61.79787838684802</v>
      </c>
      <c r="C95" s="39"/>
      <c r="D95" s="30">
        <f t="shared" si="7"/>
        <v>46.34840879013601</v>
      </c>
      <c r="E95" s="30">
        <f t="shared" si="9"/>
        <v>15.449469596712007</v>
      </c>
      <c r="F95" s="30">
        <f t="shared" si="8"/>
        <v>3074.444449745689</v>
      </c>
    </row>
    <row r="96" spans="1:6" ht="12.75">
      <c r="A96" s="5">
        <f t="shared" si="5"/>
        <v>77</v>
      </c>
      <c r="B96" s="30">
        <f t="shared" si="6"/>
        <v>61.48888899491378</v>
      </c>
      <c r="C96" s="39"/>
      <c r="D96" s="30">
        <f t="shared" si="7"/>
        <v>46.11666674618533</v>
      </c>
      <c r="E96" s="30">
        <f t="shared" si="9"/>
        <v>15.372222248728448</v>
      </c>
      <c r="F96" s="30">
        <f t="shared" si="8"/>
        <v>3059.0722274969603</v>
      </c>
    </row>
    <row r="97" spans="1:6" ht="12.75">
      <c r="A97" s="5">
        <f t="shared" si="5"/>
        <v>78</v>
      </c>
      <c r="B97" s="30">
        <f t="shared" si="6"/>
        <v>61.18144454993921</v>
      </c>
      <c r="C97" s="39"/>
      <c r="D97" s="30">
        <f t="shared" si="7"/>
        <v>45.886083412454404</v>
      </c>
      <c r="E97" s="30">
        <f t="shared" si="9"/>
        <v>15.295361137484804</v>
      </c>
      <c r="F97" s="30">
        <f t="shared" si="8"/>
        <v>3043.7768663594757</v>
      </c>
    </row>
    <row r="98" spans="1:6" ht="12.75">
      <c r="A98" s="5">
        <f t="shared" si="5"/>
        <v>79</v>
      </c>
      <c r="B98" s="30">
        <f t="shared" si="6"/>
        <v>60.87553732718951</v>
      </c>
      <c r="C98" s="39"/>
      <c r="D98" s="30">
        <f t="shared" si="7"/>
        <v>45.656652995392136</v>
      </c>
      <c r="E98" s="30">
        <f t="shared" si="9"/>
        <v>15.218884331797376</v>
      </c>
      <c r="F98" s="30">
        <f t="shared" si="8"/>
        <v>3028.5579820276785</v>
      </c>
    </row>
    <row r="99" spans="1:6" ht="12.75">
      <c r="A99" s="5">
        <f t="shared" si="5"/>
        <v>80</v>
      </c>
      <c r="B99" s="30">
        <f t="shared" si="6"/>
        <v>60.57115964055357</v>
      </c>
      <c r="C99" s="39"/>
      <c r="D99" s="30">
        <f t="shared" si="7"/>
        <v>45.42836973041518</v>
      </c>
      <c r="E99" s="30">
        <f t="shared" si="9"/>
        <v>15.14278991013839</v>
      </c>
      <c r="F99" s="30">
        <f t="shared" si="8"/>
        <v>3013.41519211754</v>
      </c>
    </row>
    <row r="100" spans="1:6" ht="12.75">
      <c r="A100" s="5">
        <f t="shared" si="5"/>
        <v>81</v>
      </c>
      <c r="B100" s="30">
        <f t="shared" si="6"/>
        <v>60.2683038423508</v>
      </c>
      <c r="C100" s="39"/>
      <c r="D100" s="30">
        <f t="shared" si="7"/>
        <v>45.201227881763096</v>
      </c>
      <c r="E100" s="30">
        <f t="shared" si="9"/>
        <v>15.067075960587701</v>
      </c>
      <c r="F100" s="30">
        <f t="shared" si="8"/>
        <v>2998.348116156952</v>
      </c>
    </row>
    <row r="101" spans="1:6" ht="12.75">
      <c r="A101" s="5">
        <f t="shared" si="5"/>
        <v>82</v>
      </c>
      <c r="B101" s="30">
        <f t="shared" si="6"/>
        <v>59.96696232313904</v>
      </c>
      <c r="C101" s="39"/>
      <c r="D101" s="30">
        <f t="shared" si="7"/>
        <v>44.97522174235428</v>
      </c>
      <c r="E101" s="30">
        <f t="shared" si="9"/>
        <v>14.991740580784764</v>
      </c>
      <c r="F101" s="30">
        <f t="shared" si="8"/>
        <v>2983.3563755761675</v>
      </c>
    </row>
    <row r="102" spans="1:6" ht="12.75">
      <c r="A102" s="5">
        <f t="shared" si="5"/>
        <v>83</v>
      </c>
      <c r="B102" s="30">
        <f t="shared" si="6"/>
        <v>59.66712751152335</v>
      </c>
      <c r="C102" s="39"/>
      <c r="D102" s="30">
        <f t="shared" si="7"/>
        <v>44.75034563364251</v>
      </c>
      <c r="E102" s="30">
        <f t="shared" si="9"/>
        <v>14.916781877880837</v>
      </c>
      <c r="F102" s="30">
        <f t="shared" si="8"/>
        <v>2968.4395936982864</v>
      </c>
    </row>
    <row r="103" spans="1:6" ht="12.75">
      <c r="A103" s="5">
        <f t="shared" si="5"/>
        <v>84</v>
      </c>
      <c r="B103" s="30">
        <f t="shared" si="6"/>
        <v>59.36879187396573</v>
      </c>
      <c r="C103" s="39"/>
      <c r="D103" s="30">
        <f t="shared" si="7"/>
        <v>44.52659390547429</v>
      </c>
      <c r="E103" s="30">
        <f t="shared" si="9"/>
        <v>14.84219796849144</v>
      </c>
      <c r="F103" s="30">
        <f t="shared" si="8"/>
        <v>2953.597395729795</v>
      </c>
    </row>
    <row r="104" spans="1:6" ht="12.75">
      <c r="A104" s="5">
        <f t="shared" si="5"/>
        <v>85</v>
      </c>
      <c r="B104" s="30">
        <f t="shared" si="6"/>
        <v>59.0719479145959</v>
      </c>
      <c r="C104" s="39"/>
      <c r="D104" s="30">
        <f t="shared" si="7"/>
        <v>44.303960935946925</v>
      </c>
      <c r="E104" s="30">
        <f t="shared" si="9"/>
        <v>14.767986978648977</v>
      </c>
      <c r="F104" s="30">
        <f t="shared" si="8"/>
        <v>2938.8294087511463</v>
      </c>
    </row>
    <row r="105" spans="1:6" ht="12.75">
      <c r="A105" s="5">
        <f t="shared" si="5"/>
        <v>86</v>
      </c>
      <c r="B105" s="30">
        <f t="shared" si="6"/>
        <v>58.77658817502293</v>
      </c>
      <c r="C105" s="39"/>
      <c r="D105" s="30">
        <f t="shared" si="7"/>
        <v>44.082441131267196</v>
      </c>
      <c r="E105" s="30">
        <f t="shared" si="9"/>
        <v>14.694147043755734</v>
      </c>
      <c r="F105" s="30">
        <f t="shared" si="8"/>
        <v>2924.1352617073903</v>
      </c>
    </row>
    <row r="106" spans="1:6" ht="12.75">
      <c r="A106" s="5">
        <f t="shared" si="5"/>
        <v>87</v>
      </c>
      <c r="B106" s="30">
        <f t="shared" si="6"/>
        <v>58.48270523414781</v>
      </c>
      <c r="C106" s="39"/>
      <c r="D106" s="30">
        <f t="shared" si="7"/>
        <v>43.86202892561085</v>
      </c>
      <c r="E106" s="30">
        <f t="shared" si="9"/>
        <v>14.620676308536957</v>
      </c>
      <c r="F106" s="30">
        <f t="shared" si="8"/>
        <v>2909.5145853988533</v>
      </c>
    </row>
    <row r="107" spans="1:6" ht="12.75">
      <c r="A107" s="5">
        <f t="shared" si="5"/>
        <v>88</v>
      </c>
      <c r="B107" s="30">
        <f t="shared" si="6"/>
        <v>58.19029170797707</v>
      </c>
      <c r="C107" s="39"/>
      <c r="D107" s="30">
        <f t="shared" si="7"/>
        <v>43.6427187809828</v>
      </c>
      <c r="E107" s="30">
        <f t="shared" si="9"/>
        <v>14.54757292699427</v>
      </c>
      <c r="F107" s="30">
        <f t="shared" si="8"/>
        <v>2894.967012471859</v>
      </c>
    </row>
    <row r="108" spans="1:6" ht="12.75">
      <c r="A108" s="5">
        <f t="shared" si="5"/>
        <v>89</v>
      </c>
      <c r="B108" s="30">
        <f t="shared" si="6"/>
        <v>57.89934024943718</v>
      </c>
      <c r="C108" s="39"/>
      <c r="D108" s="30">
        <f t="shared" si="7"/>
        <v>43.424505187077884</v>
      </c>
      <c r="E108" s="30">
        <f t="shared" si="9"/>
        <v>14.474835062359297</v>
      </c>
      <c r="F108" s="30">
        <f t="shared" si="8"/>
        <v>2880.4921774094996</v>
      </c>
    </row>
    <row r="109" spans="1:6" ht="12.75">
      <c r="A109" s="5">
        <f t="shared" si="5"/>
        <v>90</v>
      </c>
      <c r="B109" s="30">
        <f t="shared" si="6"/>
        <v>57.60984354818999</v>
      </c>
      <c r="C109" s="39"/>
      <c r="D109" s="30">
        <f t="shared" si="7"/>
        <v>43.20738266114249</v>
      </c>
      <c r="E109" s="30">
        <f t="shared" si="9"/>
        <v>14.402460887047503</v>
      </c>
      <c r="F109" s="30">
        <f t="shared" si="8"/>
        <v>2866.089716522452</v>
      </c>
    </row>
    <row r="110" spans="1:6" ht="12.75">
      <c r="A110" s="5">
        <f t="shared" si="5"/>
        <v>91</v>
      </c>
      <c r="B110" s="30">
        <f t="shared" si="6"/>
        <v>57.32179433044904</v>
      </c>
      <c r="C110" s="39"/>
      <c r="D110" s="30">
        <f t="shared" si="7"/>
        <v>42.991345747836775</v>
      </c>
      <c r="E110" s="30">
        <f t="shared" si="9"/>
        <v>14.330448582612263</v>
      </c>
      <c r="F110" s="30">
        <f t="shared" si="8"/>
        <v>2851.7592679398394</v>
      </c>
    </row>
    <row r="111" spans="1:6" ht="12.75">
      <c r="A111" s="5">
        <f t="shared" si="5"/>
        <v>92</v>
      </c>
      <c r="B111" s="30">
        <f t="shared" si="6"/>
        <v>57.03518535879679</v>
      </c>
      <c r="C111" s="39"/>
      <c r="D111" s="30">
        <f t="shared" si="7"/>
        <v>42.77638901909759</v>
      </c>
      <c r="E111" s="30">
        <f t="shared" si="9"/>
        <v>14.258796339699195</v>
      </c>
      <c r="F111" s="30">
        <f t="shared" si="8"/>
        <v>2837.5004716001404</v>
      </c>
    </row>
    <row r="112" spans="1:6" ht="12.75">
      <c r="A112" s="5">
        <f t="shared" si="5"/>
        <v>93</v>
      </c>
      <c r="B112" s="30">
        <f t="shared" si="6"/>
        <v>56.750009432002805</v>
      </c>
      <c r="C112" s="39"/>
      <c r="D112" s="30">
        <f t="shared" si="7"/>
        <v>42.562507074002106</v>
      </c>
      <c r="E112" s="30">
        <f t="shared" si="9"/>
        <v>14.1875023580007</v>
      </c>
      <c r="F112" s="30">
        <f t="shared" si="8"/>
        <v>2823.31296924214</v>
      </c>
    </row>
    <row r="113" spans="1:6" ht="12.75">
      <c r="A113" s="5">
        <f t="shared" si="5"/>
        <v>94</v>
      </c>
      <c r="B113" s="30">
        <f t="shared" si="6"/>
        <v>56.4662593848428</v>
      </c>
      <c r="C113" s="39"/>
      <c r="D113" s="30">
        <f t="shared" si="7"/>
        <v>42.34969453863209</v>
      </c>
      <c r="E113" s="30">
        <f t="shared" si="9"/>
        <v>14.116564846210707</v>
      </c>
      <c r="F113" s="30">
        <f t="shared" si="8"/>
        <v>2809.196404395929</v>
      </c>
    </row>
    <row r="114" spans="1:6" ht="12.75">
      <c r="A114" s="5">
        <f t="shared" si="5"/>
        <v>95</v>
      </c>
      <c r="B114" s="30">
        <f t="shared" si="6"/>
        <v>56.18392808791859</v>
      </c>
      <c r="C114" s="39"/>
      <c r="D114" s="30">
        <f t="shared" si="7"/>
        <v>42.137946065938934</v>
      </c>
      <c r="E114" s="30">
        <f t="shared" si="9"/>
        <v>14.045982021979654</v>
      </c>
      <c r="F114" s="30">
        <f t="shared" si="8"/>
        <v>2795.1504223739494</v>
      </c>
    </row>
    <row r="115" spans="1:6" ht="12.75">
      <c r="A115" s="5">
        <f t="shared" si="5"/>
        <v>96</v>
      </c>
      <c r="B115" s="30">
        <f t="shared" si="6"/>
        <v>55.90300844747899</v>
      </c>
      <c r="C115" s="39"/>
      <c r="D115" s="30">
        <f t="shared" si="7"/>
        <v>41.927256335609236</v>
      </c>
      <c r="E115" s="30">
        <f t="shared" si="9"/>
        <v>13.975752111869753</v>
      </c>
      <c r="F115" s="30">
        <f t="shared" si="8"/>
        <v>2781.1746702620794</v>
      </c>
    </row>
    <row r="116" spans="1:6" ht="12.75">
      <c r="A116" s="5">
        <f t="shared" si="5"/>
        <v>97</v>
      </c>
      <c r="B116" s="30">
        <f t="shared" si="6"/>
        <v>55.62349340524159</v>
      </c>
      <c r="C116" s="39"/>
      <c r="D116" s="30">
        <f t="shared" si="7"/>
        <v>41.71762005393119</v>
      </c>
      <c r="E116" s="30">
        <f t="shared" si="9"/>
        <v>13.905873351310397</v>
      </c>
      <c r="F116" s="30">
        <f t="shared" si="8"/>
        <v>2767.268796910769</v>
      </c>
    </row>
    <row r="117" spans="1:6" ht="12.75">
      <c r="A117" s="5">
        <f t="shared" si="5"/>
        <v>98</v>
      </c>
      <c r="B117" s="30">
        <f t="shared" si="6"/>
        <v>55.34537593821538</v>
      </c>
      <c r="C117" s="39"/>
      <c r="D117" s="30">
        <f t="shared" si="7"/>
        <v>41.509031953661534</v>
      </c>
      <c r="E117" s="30">
        <f t="shared" si="9"/>
        <v>13.83634398455385</v>
      </c>
      <c r="F117" s="30">
        <f t="shared" si="8"/>
        <v>2753.4324529262153</v>
      </c>
    </row>
    <row r="118" spans="1:6" ht="12.75">
      <c r="A118" s="5">
        <f t="shared" si="5"/>
        <v>99</v>
      </c>
      <c r="B118" s="30">
        <f t="shared" si="6"/>
        <v>55.06864905852431</v>
      </c>
      <c r="C118" s="39"/>
      <c r="D118" s="30">
        <f t="shared" si="7"/>
        <v>41.301486793893226</v>
      </c>
      <c r="E118" s="30">
        <f t="shared" si="9"/>
        <v>13.767162264631082</v>
      </c>
      <c r="F118" s="30">
        <f t="shared" si="8"/>
        <v>2739.665290661584</v>
      </c>
    </row>
    <row r="119" spans="1:6" ht="12.75">
      <c r="A119" s="5">
        <f t="shared" si="5"/>
        <v>100</v>
      </c>
      <c r="B119" s="30">
        <f t="shared" si="6"/>
        <v>54.79330581323168</v>
      </c>
      <c r="C119" s="39"/>
      <c r="D119" s="30">
        <f t="shared" si="7"/>
        <v>41.09497935992376</v>
      </c>
      <c r="E119" s="30">
        <f t="shared" si="9"/>
        <v>13.69832645330792</v>
      </c>
      <c r="F119" s="30">
        <f t="shared" si="8"/>
        <v>2725.9669642082763</v>
      </c>
    </row>
    <row r="120" spans="1:6" ht="12.75">
      <c r="A120" s="5">
        <f t="shared" si="5"/>
        <v>101</v>
      </c>
      <c r="B120" s="30">
        <f t="shared" si="6"/>
        <v>54.519339284165525</v>
      </c>
      <c r="C120" s="39"/>
      <c r="D120" s="30">
        <f t="shared" si="7"/>
        <v>40.88950446312414</v>
      </c>
      <c r="E120" s="30">
        <f t="shared" si="9"/>
        <v>13.629834821041385</v>
      </c>
      <c r="F120" s="30">
        <f t="shared" si="8"/>
        <v>2712.337129387235</v>
      </c>
    </row>
    <row r="121" spans="1:6" ht="12.75">
      <c r="A121" s="5">
        <f t="shared" si="5"/>
        <v>102</v>
      </c>
      <c r="B121" s="30">
        <f t="shared" si="6"/>
        <v>54.246742587744706</v>
      </c>
      <c r="C121" s="39"/>
      <c r="D121" s="30">
        <f t="shared" si="7"/>
        <v>40.68505694080852</v>
      </c>
      <c r="E121" s="30">
        <f t="shared" si="9"/>
        <v>13.561685646936184</v>
      </c>
      <c r="F121" s="30">
        <f t="shared" si="8"/>
        <v>2698.775443740299</v>
      </c>
    </row>
    <row r="122" spans="1:6" ht="12.75">
      <c r="A122" s="5">
        <f t="shared" si="5"/>
        <v>103</v>
      </c>
      <c r="B122" s="30">
        <f t="shared" si="6"/>
        <v>53.97550887480598</v>
      </c>
      <c r="C122" s="39"/>
      <c r="D122" s="30">
        <f t="shared" si="7"/>
        <v>40.48163165610448</v>
      </c>
      <c r="E122" s="30">
        <f t="shared" si="9"/>
        <v>13.493877218701499</v>
      </c>
      <c r="F122" s="30">
        <f t="shared" si="8"/>
        <v>2685.2815665215976</v>
      </c>
    </row>
    <row r="123" spans="1:6" ht="12.75">
      <c r="A123" s="5">
        <f t="shared" si="5"/>
        <v>104</v>
      </c>
      <c r="B123" s="30">
        <f t="shared" si="6"/>
        <v>53.705631330431956</v>
      </c>
      <c r="C123" s="39"/>
      <c r="D123" s="30">
        <f t="shared" si="7"/>
        <v>40.27922349782396</v>
      </c>
      <c r="E123" s="30">
        <f t="shared" si="9"/>
        <v>13.426407832607993</v>
      </c>
      <c r="F123" s="30">
        <f t="shared" si="8"/>
        <v>2671.85515868899</v>
      </c>
    </row>
    <row r="124" spans="1:6" ht="12.75">
      <c r="A124" s="5">
        <f t="shared" si="5"/>
        <v>105</v>
      </c>
      <c r="B124" s="30">
        <f t="shared" si="6"/>
        <v>53.437103173779796</v>
      </c>
      <c r="C124" s="39"/>
      <c r="D124" s="30">
        <f t="shared" si="7"/>
        <v>40.077827380334845</v>
      </c>
      <c r="E124" s="30">
        <f t="shared" si="9"/>
        <v>13.35927579344495</v>
      </c>
      <c r="F124" s="30">
        <f t="shared" si="8"/>
        <v>2658.495882895545</v>
      </c>
    </row>
    <row r="125" spans="1:6" ht="12.75">
      <c r="A125" s="5">
        <f t="shared" si="5"/>
        <v>106</v>
      </c>
      <c r="B125" s="30">
        <f t="shared" si="6"/>
        <v>53.1699176579109</v>
      </c>
      <c r="C125" s="39"/>
      <c r="D125" s="30">
        <f t="shared" si="7"/>
        <v>39.877438243433176</v>
      </c>
      <c r="E125" s="30">
        <f t="shared" si="9"/>
        <v>13.292479414477725</v>
      </c>
      <c r="F125" s="30">
        <f t="shared" si="8"/>
        <v>2645.203403481067</v>
      </c>
    </row>
    <row r="126" spans="1:6" ht="12.75">
      <c r="A126" s="5">
        <f t="shared" si="5"/>
        <v>107</v>
      </c>
      <c r="B126" s="30">
        <f t="shared" si="6"/>
        <v>52.904068069621346</v>
      </c>
      <c r="C126" s="39"/>
      <c r="D126" s="30">
        <f t="shared" si="7"/>
        <v>39.678051052216006</v>
      </c>
      <c r="E126" s="30">
        <f t="shared" si="9"/>
        <v>13.22601701740534</v>
      </c>
      <c r="F126" s="30">
        <f t="shared" si="8"/>
        <v>2631.977386463662</v>
      </c>
    </row>
    <row r="127" spans="1:6" ht="12.75">
      <c r="A127" s="5">
        <f t="shared" si="5"/>
        <v>108</v>
      </c>
      <c r="B127" s="30">
        <f t="shared" si="6"/>
        <v>52.63954772927324</v>
      </c>
      <c r="C127" s="39"/>
      <c r="D127" s="30">
        <f t="shared" si="7"/>
        <v>39.479660796954924</v>
      </c>
      <c r="E127" s="30">
        <f t="shared" si="9"/>
        <v>13.159886932318315</v>
      </c>
      <c r="F127" s="30">
        <f t="shared" si="8"/>
        <v>2618.8174995313434</v>
      </c>
    </row>
    <row r="128" spans="1:6" ht="12.75">
      <c r="A128" s="5">
        <f t="shared" si="5"/>
        <v>109</v>
      </c>
      <c r="B128" s="30">
        <f t="shared" si="6"/>
        <v>52.37634999062687</v>
      </c>
      <c r="C128" s="39"/>
      <c r="D128" s="30">
        <f t="shared" si="7"/>
        <v>39.28226249297015</v>
      </c>
      <c r="E128" s="30">
        <f t="shared" si="9"/>
        <v>13.094087497656723</v>
      </c>
      <c r="F128" s="30">
        <f t="shared" si="8"/>
        <v>2605.7234120336866</v>
      </c>
    </row>
    <row r="129" spans="1:6" ht="12.75">
      <c r="A129" s="5">
        <f t="shared" si="5"/>
        <v>110</v>
      </c>
      <c r="B129" s="30">
        <f t="shared" si="6"/>
        <v>52.11446824067373</v>
      </c>
      <c r="C129" s="39"/>
      <c r="D129" s="30">
        <f t="shared" si="7"/>
        <v>39.085851180505294</v>
      </c>
      <c r="E129" s="30">
        <f t="shared" si="9"/>
        <v>13.028617060168436</v>
      </c>
      <c r="F129" s="30">
        <f t="shared" si="8"/>
        <v>2592.694794973518</v>
      </c>
    </row>
    <row r="130" spans="1:6" ht="12.75">
      <c r="A130" s="5">
        <f t="shared" si="5"/>
        <v>111</v>
      </c>
      <c r="B130" s="30">
        <f t="shared" si="6"/>
        <v>51.853895899470366</v>
      </c>
      <c r="C130" s="39"/>
      <c r="D130" s="30">
        <f t="shared" si="7"/>
        <v>38.89042192460277</v>
      </c>
      <c r="E130" s="30">
        <f t="shared" si="9"/>
        <v>12.963473974867597</v>
      </c>
      <c r="F130" s="30">
        <f t="shared" si="8"/>
        <v>2579.7313209986505</v>
      </c>
    </row>
    <row r="131" spans="1:6" ht="12.75">
      <c r="A131" s="5">
        <f t="shared" si="5"/>
        <v>112</v>
      </c>
      <c r="B131" s="30">
        <f t="shared" si="6"/>
        <v>51.59462641997301</v>
      </c>
      <c r="C131" s="39"/>
      <c r="D131" s="30">
        <f t="shared" si="7"/>
        <v>38.695969814979755</v>
      </c>
      <c r="E131" s="30">
        <f t="shared" si="9"/>
        <v>12.898656604993256</v>
      </c>
      <c r="F131" s="30">
        <f t="shared" si="8"/>
        <v>2566.832664393657</v>
      </c>
    </row>
    <row r="132" spans="1:6" ht="12.75">
      <c r="A132" s="5">
        <f t="shared" si="5"/>
        <v>113</v>
      </c>
      <c r="B132" s="30">
        <f t="shared" si="6"/>
        <v>51.33665328787314</v>
      </c>
      <c r="C132" s="39"/>
      <c r="D132" s="30">
        <f t="shared" si="7"/>
        <v>38.50248996590486</v>
      </c>
      <c r="E132" s="30">
        <f t="shared" si="9"/>
        <v>12.834163321968283</v>
      </c>
      <c r="F132" s="30">
        <f t="shared" si="8"/>
        <v>2553.9985010716887</v>
      </c>
    </row>
    <row r="133" spans="1:6" ht="12.75">
      <c r="A133" s="5">
        <f t="shared" si="5"/>
        <v>114</v>
      </c>
      <c r="B133" s="30">
        <f t="shared" si="6"/>
        <v>51.07997002143377</v>
      </c>
      <c r="C133" s="39"/>
      <c r="D133" s="30">
        <f t="shared" si="7"/>
        <v>38.30997751607533</v>
      </c>
      <c r="E133" s="30">
        <f t="shared" si="9"/>
        <v>12.769992505358445</v>
      </c>
      <c r="F133" s="30">
        <f t="shared" si="8"/>
        <v>2541.22850856633</v>
      </c>
    </row>
    <row r="134" spans="1:6" ht="12.75">
      <c r="A134" s="5">
        <f t="shared" si="5"/>
        <v>115</v>
      </c>
      <c r="B134" s="30">
        <f t="shared" si="6"/>
        <v>50.824570171326606</v>
      </c>
      <c r="C134" s="39"/>
      <c r="D134" s="30">
        <f t="shared" si="7"/>
        <v>38.11842762849495</v>
      </c>
      <c r="E134" s="30">
        <f t="shared" si="9"/>
        <v>12.706142542831657</v>
      </c>
      <c r="F134" s="30">
        <f t="shared" si="8"/>
        <v>2528.5223660234988</v>
      </c>
    </row>
    <row r="135" spans="1:6" ht="12.75">
      <c r="A135" s="5">
        <f t="shared" si="5"/>
        <v>116</v>
      </c>
      <c r="B135" s="30">
        <f t="shared" si="6"/>
        <v>50.570447320469974</v>
      </c>
      <c r="C135" s="39"/>
      <c r="D135" s="30">
        <f t="shared" si="7"/>
        <v>37.92783549035248</v>
      </c>
      <c r="E135" s="30">
        <f t="shared" si="9"/>
        <v>12.642611830117495</v>
      </c>
      <c r="F135" s="30">
        <f t="shared" si="8"/>
        <v>2515.8797541933814</v>
      </c>
    </row>
    <row r="136" spans="1:6" ht="12.75">
      <c r="A136" s="5">
        <f t="shared" si="5"/>
        <v>117</v>
      </c>
      <c r="B136" s="30">
        <f t="shared" si="6"/>
        <v>50.31759508386763</v>
      </c>
      <c r="C136" s="39"/>
      <c r="D136" s="30">
        <f t="shared" si="7"/>
        <v>37.73819631290072</v>
      </c>
      <c r="E136" s="30">
        <f t="shared" si="9"/>
        <v>12.579398770966911</v>
      </c>
      <c r="F136" s="30">
        <f t="shared" si="8"/>
        <v>2503.3003554224147</v>
      </c>
    </row>
    <row r="137" spans="1:6" ht="12.75">
      <c r="A137" s="5">
        <f t="shared" si="5"/>
        <v>118</v>
      </c>
      <c r="B137" s="30">
        <f t="shared" si="6"/>
        <v>50.0660071084483</v>
      </c>
      <c r="C137" s="39"/>
      <c r="D137" s="30">
        <f t="shared" si="7"/>
        <v>37.54950533133622</v>
      </c>
      <c r="E137" s="30">
        <f t="shared" si="9"/>
        <v>12.516501777112076</v>
      </c>
      <c r="F137" s="30">
        <f t="shared" si="8"/>
        <v>2490.7838536453028</v>
      </c>
    </row>
    <row r="138" spans="1:6" ht="12.75">
      <c r="A138" s="5">
        <f t="shared" si="5"/>
        <v>119</v>
      </c>
      <c r="B138" s="30">
        <f t="shared" si="6"/>
        <v>49.815677072906055</v>
      </c>
      <c r="C138" s="39"/>
      <c r="D138" s="30">
        <f t="shared" si="7"/>
        <v>37.36175780467954</v>
      </c>
      <c r="E138" s="30">
        <f t="shared" si="9"/>
        <v>12.453919268226514</v>
      </c>
      <c r="F138" s="30">
        <f t="shared" si="8"/>
        <v>2478.3299343770764</v>
      </c>
    </row>
    <row r="139" spans="1:6" ht="12.75">
      <c r="A139" s="5">
        <f t="shared" si="5"/>
        <v>120</v>
      </c>
      <c r="B139" s="30">
        <f t="shared" si="6"/>
        <v>49.56659868754153</v>
      </c>
      <c r="C139" s="39"/>
      <c r="D139" s="30">
        <f t="shared" si="7"/>
        <v>37.174949015656146</v>
      </c>
      <c r="E139" s="30">
        <f t="shared" si="9"/>
        <v>12.391649671885382</v>
      </c>
      <c r="F139" s="30">
        <f t="shared" si="8"/>
        <v>2465.938284705191</v>
      </c>
    </row>
    <row r="140" spans="1:6" ht="12.75">
      <c r="A140" s="5">
        <f t="shared" si="5"/>
        <v>121</v>
      </c>
      <c r="B140" s="30">
        <f t="shared" si="6"/>
        <v>49.318765694103824</v>
      </c>
      <c r="C140" s="39"/>
      <c r="D140" s="30">
        <f t="shared" si="7"/>
        <v>36.989074270577866</v>
      </c>
      <c r="E140" s="30">
        <f t="shared" si="9"/>
        <v>12.329691423525958</v>
      </c>
      <c r="F140" s="30">
        <f t="shared" si="8"/>
        <v>2453.608593281665</v>
      </c>
    </row>
    <row r="141" spans="1:6" ht="12.75">
      <c r="A141" s="5">
        <f t="shared" si="5"/>
        <v>122</v>
      </c>
      <c r="B141" s="30">
        <f t="shared" si="6"/>
        <v>49.0721718656333</v>
      </c>
      <c r="C141" s="39"/>
      <c r="D141" s="30">
        <f t="shared" si="7"/>
        <v>36.80412889922497</v>
      </c>
      <c r="E141" s="30">
        <f t="shared" si="9"/>
        <v>12.26804296640833</v>
      </c>
      <c r="F141" s="30">
        <f t="shared" si="8"/>
        <v>2441.3405503152567</v>
      </c>
    </row>
    <row r="142" spans="1:6" ht="12.75">
      <c r="A142" s="5">
        <f t="shared" si="5"/>
        <v>123</v>
      </c>
      <c r="B142" s="30">
        <f t="shared" si="6"/>
        <v>48.826811006305135</v>
      </c>
      <c r="C142" s="39"/>
      <c r="D142" s="30">
        <f t="shared" si="7"/>
        <v>36.62010825472885</v>
      </c>
      <c r="E142" s="30">
        <f t="shared" si="9"/>
        <v>12.206702751576287</v>
      </c>
      <c r="F142" s="30">
        <f t="shared" si="8"/>
        <v>2429.1338475636803</v>
      </c>
    </row>
    <row r="143" spans="1:6" ht="12.75">
      <c r="A143" s="5">
        <f t="shared" si="5"/>
        <v>124</v>
      </c>
      <c r="B143" s="30">
        <f t="shared" si="6"/>
        <v>48.582676951273605</v>
      </c>
      <c r="C143" s="39"/>
      <c r="D143" s="30">
        <f t="shared" si="7"/>
        <v>36.4370077134552</v>
      </c>
      <c r="E143" s="30">
        <f t="shared" si="9"/>
        <v>12.145669237818403</v>
      </c>
      <c r="F143" s="30">
        <f t="shared" si="8"/>
        <v>2416.988178325862</v>
      </c>
    </row>
    <row r="144" spans="1:6" ht="12.75">
      <c r="A144" s="5">
        <f t="shared" si="5"/>
        <v>125</v>
      </c>
      <c r="B144" s="30">
        <f t="shared" si="6"/>
        <v>48.33976356651724</v>
      </c>
      <c r="C144" s="39"/>
      <c r="D144" s="30">
        <f t="shared" si="7"/>
        <v>36.254822674887926</v>
      </c>
      <c r="E144" s="30">
        <f t="shared" si="9"/>
        <v>12.084940891629316</v>
      </c>
      <c r="F144" s="30">
        <f t="shared" si="8"/>
        <v>2404.903237434233</v>
      </c>
    </row>
    <row r="145" spans="1:6" ht="12.75">
      <c r="A145" s="5">
        <f t="shared" si="5"/>
        <v>126</v>
      </c>
      <c r="B145" s="30">
        <f t="shared" si="6"/>
        <v>48.098064748684656</v>
      </c>
      <c r="C145" s="39"/>
      <c r="D145" s="30">
        <f t="shared" si="7"/>
        <v>36.07354856151349</v>
      </c>
      <c r="E145" s="30">
        <f t="shared" si="9"/>
        <v>12.024516187171166</v>
      </c>
      <c r="F145" s="30">
        <f t="shared" si="8"/>
        <v>2392.8787212470615</v>
      </c>
    </row>
    <row r="146" spans="1:6" ht="12.75">
      <c r="A146" s="5">
        <f t="shared" si="5"/>
        <v>127</v>
      </c>
      <c r="B146" s="30">
        <f t="shared" si="6"/>
        <v>47.857574424941234</v>
      </c>
      <c r="C146" s="39"/>
      <c r="D146" s="30">
        <f t="shared" si="7"/>
        <v>35.89318081870592</v>
      </c>
      <c r="E146" s="30">
        <f t="shared" si="9"/>
        <v>11.964393606235312</v>
      </c>
      <c r="F146" s="30">
        <f t="shared" si="8"/>
        <v>2380.9143276408263</v>
      </c>
    </row>
    <row r="147" spans="1:6" ht="12.75">
      <c r="A147" s="5">
        <f t="shared" si="5"/>
        <v>128</v>
      </c>
      <c r="B147" s="30">
        <f t="shared" si="6"/>
        <v>47.61828655281653</v>
      </c>
      <c r="C147" s="39"/>
      <c r="D147" s="30">
        <f t="shared" si="7"/>
        <v>35.713714914612396</v>
      </c>
      <c r="E147" s="30">
        <f t="shared" si="9"/>
        <v>11.904571638204132</v>
      </c>
      <c r="F147" s="30">
        <f t="shared" si="8"/>
        <v>2369.009756002622</v>
      </c>
    </row>
    <row r="148" spans="1:6" ht="12.75">
      <c r="A148" s="5">
        <f aca="true" t="shared" si="10" ref="A148:A211">IF(A147="","",IF(F147&gt;0,A147+1,""))</f>
        <v>129</v>
      </c>
      <c r="B148" s="30">
        <f aca="true" t="shared" si="11" ref="B148:B211">IF(A148="","",IF(ISBLANK($D$9),MIN(MAX($D$7*F147+IF(plusinterest,D148,0),$D$8),D148+F147),MIN($D$9,F147+D148)))</f>
        <v>47.38019512005244</v>
      </c>
      <c r="C148" s="39"/>
      <c r="D148" s="30">
        <f aca="true" t="shared" si="12" ref="D148:D211">IF(A148="","",$D$6/12*F147)</f>
        <v>35.535146340039326</v>
      </c>
      <c r="E148" s="30">
        <f t="shared" si="9"/>
        <v>11.845048780013116</v>
      </c>
      <c r="F148" s="30">
        <f aca="true" t="shared" si="13" ref="F148:F211">IF(A148="","",F147-E148)</f>
        <v>2357.1647072226087</v>
      </c>
    </row>
    <row r="149" spans="1:6" ht="12.75">
      <c r="A149" s="5">
        <f t="shared" si="10"/>
        <v>130</v>
      </c>
      <c r="B149" s="30">
        <f t="shared" si="11"/>
        <v>47.14329414445218</v>
      </c>
      <c r="C149" s="39"/>
      <c r="D149" s="30">
        <f t="shared" si="12"/>
        <v>35.35747060833913</v>
      </c>
      <c r="E149" s="30">
        <f aca="true" t="shared" si="14" ref="E149:E212">IF(A149="","",B149+C149-D149)</f>
        <v>11.78582353611305</v>
      </c>
      <c r="F149" s="30">
        <f t="shared" si="13"/>
        <v>2345.3788836864956</v>
      </c>
    </row>
    <row r="150" spans="1:6" ht="12.75">
      <c r="A150" s="5">
        <f t="shared" si="10"/>
        <v>131</v>
      </c>
      <c r="B150" s="30">
        <f t="shared" si="11"/>
        <v>46.90757767372991</v>
      </c>
      <c r="C150" s="39"/>
      <c r="D150" s="30">
        <f t="shared" si="12"/>
        <v>35.18068325529743</v>
      </c>
      <c r="E150" s="30">
        <f t="shared" si="14"/>
        <v>11.72689441843248</v>
      </c>
      <c r="F150" s="30">
        <f t="shared" si="13"/>
        <v>2333.651989268063</v>
      </c>
    </row>
    <row r="151" spans="1:6" ht="12.75">
      <c r="A151" s="5">
        <f t="shared" si="10"/>
        <v>132</v>
      </c>
      <c r="B151" s="30">
        <f t="shared" si="11"/>
        <v>46.67303978536126</v>
      </c>
      <c r="C151" s="39"/>
      <c r="D151" s="30">
        <f t="shared" si="12"/>
        <v>35.00477983902095</v>
      </c>
      <c r="E151" s="30">
        <f t="shared" si="14"/>
        <v>11.668259946340314</v>
      </c>
      <c r="F151" s="30">
        <f t="shared" si="13"/>
        <v>2321.983729321723</v>
      </c>
    </row>
    <row r="152" spans="1:6" ht="12.75">
      <c r="A152" s="5">
        <f t="shared" si="10"/>
        <v>133</v>
      </c>
      <c r="B152" s="30">
        <f t="shared" si="11"/>
        <v>46.43967458643446</v>
      </c>
      <c r="C152" s="39"/>
      <c r="D152" s="30">
        <f t="shared" si="12"/>
        <v>34.829755939825844</v>
      </c>
      <c r="E152" s="30">
        <f t="shared" si="14"/>
        <v>11.609918646608612</v>
      </c>
      <c r="F152" s="30">
        <f t="shared" si="13"/>
        <v>2310.3738106751143</v>
      </c>
    </row>
    <row r="153" spans="1:6" ht="12.75">
      <c r="A153" s="5">
        <f t="shared" si="10"/>
        <v>134</v>
      </c>
      <c r="B153" s="30">
        <f t="shared" si="11"/>
        <v>46.20747621350229</v>
      </c>
      <c r="C153" s="39"/>
      <c r="D153" s="30">
        <f t="shared" si="12"/>
        <v>34.65560716012671</v>
      </c>
      <c r="E153" s="30">
        <f t="shared" si="14"/>
        <v>11.551869053375576</v>
      </c>
      <c r="F153" s="30">
        <f t="shared" si="13"/>
        <v>2298.821941621739</v>
      </c>
    </row>
    <row r="154" spans="1:6" ht="12.75">
      <c r="A154" s="5">
        <f t="shared" si="10"/>
        <v>135</v>
      </c>
      <c r="B154" s="30">
        <f t="shared" si="11"/>
        <v>45.97643883243478</v>
      </c>
      <c r="C154" s="39"/>
      <c r="D154" s="30">
        <f t="shared" si="12"/>
        <v>34.482329124326085</v>
      </c>
      <c r="E154" s="30">
        <f t="shared" si="14"/>
        <v>11.494109708108695</v>
      </c>
      <c r="F154" s="30">
        <f t="shared" si="13"/>
        <v>2287.3278319136302</v>
      </c>
    </row>
    <row r="155" spans="1:6" ht="12.75">
      <c r="A155" s="5">
        <f t="shared" si="10"/>
        <v>136</v>
      </c>
      <c r="B155" s="30">
        <f t="shared" si="11"/>
        <v>45.74655663827261</v>
      </c>
      <c r="C155" s="39"/>
      <c r="D155" s="30">
        <f t="shared" si="12"/>
        <v>34.30991747870445</v>
      </c>
      <c r="E155" s="30">
        <f t="shared" si="14"/>
        <v>11.43663915956816</v>
      </c>
      <c r="F155" s="30">
        <f t="shared" si="13"/>
        <v>2275.891192754062</v>
      </c>
    </row>
    <row r="156" spans="1:6" ht="12.75">
      <c r="A156" s="5">
        <f t="shared" si="10"/>
        <v>137</v>
      </c>
      <c r="B156" s="30">
        <f t="shared" si="11"/>
        <v>45.51782385508124</v>
      </c>
      <c r="C156" s="39"/>
      <c r="D156" s="30">
        <f t="shared" si="12"/>
        <v>34.13836789131093</v>
      </c>
      <c r="E156" s="30">
        <f t="shared" si="14"/>
        <v>11.379455963770312</v>
      </c>
      <c r="F156" s="30">
        <f t="shared" si="13"/>
        <v>2264.5117367902917</v>
      </c>
    </row>
    <row r="157" spans="1:6" ht="12.75">
      <c r="A157" s="5">
        <f t="shared" si="10"/>
        <v>138</v>
      </c>
      <c r="B157" s="30">
        <f t="shared" si="11"/>
        <v>45.29023473580583</v>
      </c>
      <c r="C157" s="39"/>
      <c r="D157" s="30">
        <f t="shared" si="12"/>
        <v>33.967676051854376</v>
      </c>
      <c r="E157" s="30">
        <f t="shared" si="14"/>
        <v>11.322558683951456</v>
      </c>
      <c r="F157" s="30">
        <f t="shared" si="13"/>
        <v>2253.1891781063405</v>
      </c>
    </row>
    <row r="158" spans="1:6" ht="12.75">
      <c r="A158" s="5">
        <f t="shared" si="10"/>
        <v>139</v>
      </c>
      <c r="B158" s="30">
        <f t="shared" si="11"/>
        <v>45.06378356212681</v>
      </c>
      <c r="C158" s="39"/>
      <c r="D158" s="30">
        <f t="shared" si="12"/>
        <v>33.797837671595104</v>
      </c>
      <c r="E158" s="30">
        <f t="shared" si="14"/>
        <v>11.265945890531704</v>
      </c>
      <c r="F158" s="30">
        <f t="shared" si="13"/>
        <v>2241.9232322158086</v>
      </c>
    </row>
    <row r="159" spans="1:6" ht="12.75">
      <c r="A159" s="5">
        <f t="shared" si="10"/>
        <v>140</v>
      </c>
      <c r="B159" s="30">
        <f t="shared" si="11"/>
        <v>44.838464644316176</v>
      </c>
      <c r="C159" s="39"/>
      <c r="D159" s="30">
        <f t="shared" si="12"/>
        <v>33.62884848323713</v>
      </c>
      <c r="E159" s="30">
        <f t="shared" si="14"/>
        <v>11.209616161079047</v>
      </c>
      <c r="F159" s="30">
        <f t="shared" si="13"/>
        <v>2230.7136160547298</v>
      </c>
    </row>
    <row r="160" spans="1:6" ht="12.75">
      <c r="A160" s="5">
        <f t="shared" si="10"/>
        <v>141</v>
      </c>
      <c r="B160" s="30">
        <f t="shared" si="11"/>
        <v>44.614272321094596</v>
      </c>
      <c r="C160" s="39"/>
      <c r="D160" s="30">
        <f t="shared" si="12"/>
        <v>33.460704240820945</v>
      </c>
      <c r="E160" s="30">
        <f t="shared" si="14"/>
        <v>11.15356808027365</v>
      </c>
      <c r="F160" s="30">
        <f t="shared" si="13"/>
        <v>2219.560047974456</v>
      </c>
    </row>
    <row r="161" spans="1:6" ht="12.75">
      <c r="A161" s="5">
        <f t="shared" si="10"/>
        <v>142</v>
      </c>
      <c r="B161" s="30">
        <f t="shared" si="11"/>
        <v>44.391200959489126</v>
      </c>
      <c r="C161" s="39"/>
      <c r="D161" s="30">
        <f t="shared" si="12"/>
        <v>33.29340071961684</v>
      </c>
      <c r="E161" s="30">
        <f t="shared" si="14"/>
        <v>11.097800239872285</v>
      </c>
      <c r="F161" s="30">
        <f t="shared" si="13"/>
        <v>2208.462247734584</v>
      </c>
    </row>
    <row r="162" spans="1:6" ht="12.75">
      <c r="A162" s="5">
        <f t="shared" si="10"/>
        <v>143</v>
      </c>
      <c r="B162" s="30">
        <f t="shared" si="11"/>
        <v>44.16924495469168</v>
      </c>
      <c r="C162" s="39"/>
      <c r="D162" s="30">
        <f t="shared" si="12"/>
        <v>33.126933716018755</v>
      </c>
      <c r="E162" s="30">
        <f t="shared" si="14"/>
        <v>11.042311238672923</v>
      </c>
      <c r="F162" s="30">
        <f t="shared" si="13"/>
        <v>2197.419936495911</v>
      </c>
    </row>
    <row r="163" spans="1:6" ht="12.75">
      <c r="A163" s="5">
        <f t="shared" si="10"/>
        <v>144</v>
      </c>
      <c r="B163" s="30">
        <f t="shared" si="11"/>
        <v>43.94839872991822</v>
      </c>
      <c r="C163" s="39"/>
      <c r="D163" s="30">
        <f t="shared" si="12"/>
        <v>32.961299047438665</v>
      </c>
      <c r="E163" s="30">
        <f t="shared" si="14"/>
        <v>10.987099682479553</v>
      </c>
      <c r="F163" s="30">
        <f t="shared" si="13"/>
        <v>2186.432836813431</v>
      </c>
    </row>
    <row r="164" spans="1:6" ht="12.75">
      <c r="A164" s="5">
        <f t="shared" si="10"/>
        <v>145</v>
      </c>
      <c r="B164" s="30">
        <f t="shared" si="11"/>
        <v>43.728656736268626</v>
      </c>
      <c r="C164" s="39"/>
      <c r="D164" s="30">
        <f t="shared" si="12"/>
        <v>32.796492552201464</v>
      </c>
      <c r="E164" s="30">
        <f t="shared" si="14"/>
        <v>10.932164184067162</v>
      </c>
      <c r="F164" s="30">
        <f t="shared" si="13"/>
        <v>2175.500672629364</v>
      </c>
    </row>
    <row r="165" spans="1:6" ht="12.75">
      <c r="A165" s="5">
        <f t="shared" si="10"/>
        <v>146</v>
      </c>
      <c r="B165" s="30">
        <f t="shared" si="11"/>
        <v>43.51001345258728</v>
      </c>
      <c r="C165" s="39"/>
      <c r="D165" s="30">
        <f t="shared" si="12"/>
        <v>32.63251008944046</v>
      </c>
      <c r="E165" s="30">
        <f t="shared" si="14"/>
        <v>10.877503363146822</v>
      </c>
      <c r="F165" s="30">
        <f t="shared" si="13"/>
        <v>2164.6231692662172</v>
      </c>
    </row>
    <row r="166" spans="1:6" ht="12.75">
      <c r="A166" s="5">
        <f t="shared" si="10"/>
        <v>147</v>
      </c>
      <c r="B166" s="30">
        <f t="shared" si="11"/>
        <v>43.292463385324346</v>
      </c>
      <c r="C166" s="39"/>
      <c r="D166" s="30">
        <f t="shared" si="12"/>
        <v>32.469347538993254</v>
      </c>
      <c r="E166" s="30">
        <f t="shared" si="14"/>
        <v>10.823115846331092</v>
      </c>
      <c r="F166" s="30">
        <f t="shared" si="13"/>
        <v>2153.8000534198864</v>
      </c>
    </row>
    <row r="167" spans="1:6" ht="12.75">
      <c r="A167" s="5">
        <f t="shared" si="10"/>
        <v>148</v>
      </c>
      <c r="B167" s="30">
        <f t="shared" si="11"/>
        <v>43.07600106839773</v>
      </c>
      <c r="C167" s="39"/>
      <c r="D167" s="30">
        <f t="shared" si="12"/>
        <v>32.307000801298294</v>
      </c>
      <c r="E167" s="30">
        <f t="shared" si="14"/>
        <v>10.769000267099436</v>
      </c>
      <c r="F167" s="30">
        <f t="shared" si="13"/>
        <v>2143.031053152787</v>
      </c>
    </row>
    <row r="168" spans="1:6" ht="12.75">
      <c r="A168" s="5">
        <f t="shared" si="10"/>
        <v>149</v>
      </c>
      <c r="B168" s="30">
        <f t="shared" si="11"/>
        <v>42.860621063055746</v>
      </c>
      <c r="C168" s="39"/>
      <c r="D168" s="30">
        <f t="shared" si="12"/>
        <v>32.145465797291806</v>
      </c>
      <c r="E168" s="30">
        <f t="shared" si="14"/>
        <v>10.71515526576394</v>
      </c>
      <c r="F168" s="30">
        <f t="shared" si="13"/>
        <v>2132.3158978870233</v>
      </c>
    </row>
    <row r="169" spans="1:6" ht="12.75">
      <c r="A169" s="5">
        <f t="shared" si="10"/>
        <v>150</v>
      </c>
      <c r="B169" s="30">
        <f t="shared" si="11"/>
        <v>42.646317957740465</v>
      </c>
      <c r="C169" s="39"/>
      <c r="D169" s="30">
        <f t="shared" si="12"/>
        <v>31.98473846830535</v>
      </c>
      <c r="E169" s="30">
        <f t="shared" si="14"/>
        <v>10.661579489435116</v>
      </c>
      <c r="F169" s="30">
        <f t="shared" si="13"/>
        <v>2121.654318397588</v>
      </c>
    </row>
    <row r="170" spans="1:6" ht="12.75">
      <c r="A170" s="5">
        <f t="shared" si="10"/>
        <v>151</v>
      </c>
      <c r="B170" s="30">
        <f t="shared" si="11"/>
        <v>42.433086367951766</v>
      </c>
      <c r="C170" s="39"/>
      <c r="D170" s="30">
        <f t="shared" si="12"/>
        <v>31.824814775963823</v>
      </c>
      <c r="E170" s="30">
        <f t="shared" si="14"/>
        <v>10.608271591987943</v>
      </c>
      <c r="F170" s="30">
        <f t="shared" si="13"/>
        <v>2111.0460468056003</v>
      </c>
    </row>
    <row r="171" spans="1:6" ht="12.75">
      <c r="A171" s="5">
        <f t="shared" si="10"/>
        <v>152</v>
      </c>
      <c r="B171" s="30">
        <f t="shared" si="11"/>
        <v>42.22092093611201</v>
      </c>
      <c r="C171" s="39"/>
      <c r="D171" s="30">
        <f t="shared" si="12"/>
        <v>31.665690702084003</v>
      </c>
      <c r="E171" s="30">
        <f t="shared" si="14"/>
        <v>10.555230234028006</v>
      </c>
      <c r="F171" s="30">
        <f t="shared" si="13"/>
        <v>2100.4908165715724</v>
      </c>
    </row>
    <row r="172" spans="1:6" ht="12.75">
      <c r="A172" s="5">
        <f t="shared" si="10"/>
        <v>153</v>
      </c>
      <c r="B172" s="30">
        <f t="shared" si="11"/>
        <v>42.00981633143145</v>
      </c>
      <c r="C172" s="39"/>
      <c r="D172" s="30">
        <f t="shared" si="12"/>
        <v>31.507362248573585</v>
      </c>
      <c r="E172" s="30">
        <f t="shared" si="14"/>
        <v>10.502454082857867</v>
      </c>
      <c r="F172" s="30">
        <f t="shared" si="13"/>
        <v>2089.9883624887143</v>
      </c>
    </row>
    <row r="173" spans="1:6" ht="12.75">
      <c r="A173" s="5">
        <f t="shared" si="10"/>
        <v>154</v>
      </c>
      <c r="B173" s="30">
        <f t="shared" si="11"/>
        <v>41.799767249774284</v>
      </c>
      <c r="C173" s="39"/>
      <c r="D173" s="30">
        <f t="shared" si="12"/>
        <v>31.349825437330715</v>
      </c>
      <c r="E173" s="30">
        <f t="shared" si="14"/>
        <v>10.44994181244357</v>
      </c>
      <c r="F173" s="30">
        <f t="shared" si="13"/>
        <v>2079.5384206762706</v>
      </c>
    </row>
    <row r="174" spans="1:6" ht="12.75">
      <c r="A174" s="5">
        <f t="shared" si="10"/>
        <v>155</v>
      </c>
      <c r="B174" s="30">
        <f t="shared" si="11"/>
        <v>41.59076841352541</v>
      </c>
      <c r="C174" s="39"/>
      <c r="D174" s="30">
        <f t="shared" si="12"/>
        <v>31.193076310144058</v>
      </c>
      <c r="E174" s="30">
        <f t="shared" si="14"/>
        <v>10.397692103381353</v>
      </c>
      <c r="F174" s="30">
        <f t="shared" si="13"/>
        <v>2069.140728572889</v>
      </c>
    </row>
    <row r="175" spans="1:6" ht="12.75">
      <c r="A175" s="5">
        <f t="shared" si="10"/>
        <v>156</v>
      </c>
      <c r="B175" s="30">
        <f t="shared" si="11"/>
        <v>41.382814571457786</v>
      </c>
      <c r="C175" s="39"/>
      <c r="D175" s="30">
        <f t="shared" si="12"/>
        <v>31.037110928593336</v>
      </c>
      <c r="E175" s="30">
        <f t="shared" si="14"/>
        <v>10.34570364286445</v>
      </c>
      <c r="F175" s="30">
        <f t="shared" si="13"/>
        <v>2058.7950249300247</v>
      </c>
    </row>
    <row r="176" spans="1:6" ht="12.75">
      <c r="A176" s="5">
        <f t="shared" si="10"/>
        <v>157</v>
      </c>
      <c r="B176" s="30">
        <f t="shared" si="11"/>
        <v>41.1759004986005</v>
      </c>
      <c r="C176" s="39"/>
      <c r="D176" s="30">
        <f t="shared" si="12"/>
        <v>30.88192537395037</v>
      </c>
      <c r="E176" s="30">
        <f t="shared" si="14"/>
        <v>10.293975124650128</v>
      </c>
      <c r="F176" s="30">
        <f t="shared" si="13"/>
        <v>2048.501049805375</v>
      </c>
    </row>
    <row r="177" spans="1:6" ht="12.75">
      <c r="A177" s="5">
        <f t="shared" si="10"/>
        <v>158</v>
      </c>
      <c r="B177" s="30">
        <f t="shared" si="11"/>
        <v>40.9700209961075</v>
      </c>
      <c r="C177" s="39"/>
      <c r="D177" s="30">
        <f t="shared" si="12"/>
        <v>30.72751574708062</v>
      </c>
      <c r="E177" s="30">
        <f t="shared" si="14"/>
        <v>10.24250524902688</v>
      </c>
      <c r="F177" s="30">
        <f t="shared" si="13"/>
        <v>2038.258544556348</v>
      </c>
    </row>
    <row r="178" spans="1:6" ht="12.75">
      <c r="A178" s="5">
        <f t="shared" si="10"/>
        <v>159</v>
      </c>
      <c r="B178" s="30">
        <f t="shared" si="11"/>
        <v>40.76517089112696</v>
      </c>
      <c r="C178" s="39"/>
      <c r="D178" s="30">
        <f t="shared" si="12"/>
        <v>30.573878168345217</v>
      </c>
      <c r="E178" s="30">
        <f t="shared" si="14"/>
        <v>10.19129272278174</v>
      </c>
      <c r="F178" s="30">
        <f t="shared" si="13"/>
        <v>2028.0672518335662</v>
      </c>
    </row>
    <row r="179" spans="1:6" ht="12.75">
      <c r="A179" s="5">
        <f t="shared" si="10"/>
        <v>160</v>
      </c>
      <c r="B179" s="30">
        <f t="shared" si="11"/>
        <v>40.56134503667133</v>
      </c>
      <c r="C179" s="39"/>
      <c r="D179" s="30">
        <f t="shared" si="12"/>
        <v>30.42100877750349</v>
      </c>
      <c r="E179" s="30">
        <f t="shared" si="14"/>
        <v>10.140336259167835</v>
      </c>
      <c r="F179" s="30">
        <f t="shared" si="13"/>
        <v>2017.9269155743984</v>
      </c>
    </row>
    <row r="180" spans="1:6" ht="12.75">
      <c r="A180" s="5">
        <f t="shared" si="10"/>
        <v>161</v>
      </c>
      <c r="B180" s="30">
        <f t="shared" si="11"/>
        <v>40.35853831148797</v>
      </c>
      <c r="C180" s="39"/>
      <c r="D180" s="30">
        <f t="shared" si="12"/>
        <v>30.268903733615975</v>
      </c>
      <c r="E180" s="30">
        <f t="shared" si="14"/>
        <v>10.089634577871994</v>
      </c>
      <c r="F180" s="30">
        <f t="shared" si="13"/>
        <v>2007.8372809965265</v>
      </c>
    </row>
    <row r="181" spans="1:6" ht="12.75">
      <c r="A181" s="5">
        <f t="shared" si="10"/>
        <v>162</v>
      </c>
      <c r="B181" s="30">
        <f t="shared" si="11"/>
        <v>40.15674561993053</v>
      </c>
      <c r="C181" s="39"/>
      <c r="D181" s="30">
        <f t="shared" si="12"/>
        <v>30.117559214947896</v>
      </c>
      <c r="E181" s="30">
        <f t="shared" si="14"/>
        <v>10.039186404982637</v>
      </c>
      <c r="F181" s="30">
        <f t="shared" si="13"/>
        <v>1997.7980945915438</v>
      </c>
    </row>
    <row r="182" spans="1:6" ht="12.75">
      <c r="A182" s="5">
        <f t="shared" si="10"/>
        <v>163</v>
      </c>
      <c r="B182" s="30">
        <f t="shared" si="11"/>
        <v>39.955961891830874</v>
      </c>
      <c r="C182" s="39"/>
      <c r="D182" s="30">
        <f t="shared" si="12"/>
        <v>29.966971418873154</v>
      </c>
      <c r="E182" s="30">
        <f t="shared" si="14"/>
        <v>9.98899047295772</v>
      </c>
      <c r="F182" s="30">
        <f t="shared" si="13"/>
        <v>1987.809104118586</v>
      </c>
    </row>
    <row r="183" spans="1:6" ht="12.75">
      <c r="A183" s="5">
        <f t="shared" si="10"/>
        <v>164</v>
      </c>
      <c r="B183" s="30">
        <f t="shared" si="11"/>
        <v>39.75618208237172</v>
      </c>
      <c r="C183" s="39"/>
      <c r="D183" s="30">
        <f t="shared" si="12"/>
        <v>29.81713656177879</v>
      </c>
      <c r="E183" s="30">
        <f t="shared" si="14"/>
        <v>9.939045520592934</v>
      </c>
      <c r="F183" s="30">
        <f t="shared" si="13"/>
        <v>1977.870058597993</v>
      </c>
    </row>
    <row r="184" spans="1:6" ht="12.75">
      <c r="A184" s="5">
        <f t="shared" si="10"/>
        <v>165</v>
      </c>
      <c r="B184" s="30">
        <f t="shared" si="11"/>
        <v>39.55740117195986</v>
      </c>
      <c r="C184" s="39"/>
      <c r="D184" s="30">
        <f t="shared" si="12"/>
        <v>29.668050878969893</v>
      </c>
      <c r="E184" s="30">
        <f t="shared" si="14"/>
        <v>9.889350292989967</v>
      </c>
      <c r="F184" s="30">
        <f t="shared" si="13"/>
        <v>1967.980708305003</v>
      </c>
    </row>
    <row r="185" spans="1:6" ht="12.75">
      <c r="A185" s="5">
        <f t="shared" si="10"/>
        <v>166</v>
      </c>
      <c r="B185" s="30">
        <f t="shared" si="11"/>
        <v>39.35961416610006</v>
      </c>
      <c r="C185" s="39"/>
      <c r="D185" s="30">
        <f t="shared" si="12"/>
        <v>29.519710624575044</v>
      </c>
      <c r="E185" s="30">
        <f t="shared" si="14"/>
        <v>9.839903541525015</v>
      </c>
      <c r="F185" s="30">
        <f t="shared" si="13"/>
        <v>1958.140804763478</v>
      </c>
    </row>
    <row r="186" spans="1:6" ht="12.75">
      <c r="A186" s="5">
        <f t="shared" si="10"/>
        <v>167</v>
      </c>
      <c r="B186" s="30">
        <f t="shared" si="11"/>
        <v>39.16281609526956</v>
      </c>
      <c r="C186" s="39"/>
      <c r="D186" s="30">
        <f t="shared" si="12"/>
        <v>29.372112071452168</v>
      </c>
      <c r="E186" s="30">
        <f t="shared" si="14"/>
        <v>9.790704023817394</v>
      </c>
      <c r="F186" s="30">
        <f t="shared" si="13"/>
        <v>1948.3501007396605</v>
      </c>
    </row>
    <row r="187" spans="1:6" ht="12.75">
      <c r="A187" s="5">
        <f t="shared" si="10"/>
        <v>168</v>
      </c>
      <c r="B187" s="30">
        <f t="shared" si="11"/>
        <v>38.96700201479321</v>
      </c>
      <c r="C187" s="39"/>
      <c r="D187" s="30">
        <f t="shared" si="12"/>
        <v>29.225251511094907</v>
      </c>
      <c r="E187" s="30">
        <f t="shared" si="14"/>
        <v>9.741750503698302</v>
      </c>
      <c r="F187" s="30">
        <f t="shared" si="13"/>
        <v>1938.6083502359622</v>
      </c>
    </row>
    <row r="188" spans="1:6" ht="12.75">
      <c r="A188" s="5">
        <f t="shared" si="10"/>
        <v>169</v>
      </c>
      <c r="B188" s="30">
        <f t="shared" si="11"/>
        <v>38.77216700471924</v>
      </c>
      <c r="C188" s="39"/>
      <c r="D188" s="30">
        <f t="shared" si="12"/>
        <v>29.07912525353943</v>
      </c>
      <c r="E188" s="30">
        <f t="shared" si="14"/>
        <v>9.693041751179813</v>
      </c>
      <c r="F188" s="30">
        <f t="shared" si="13"/>
        <v>1928.9153084847824</v>
      </c>
    </row>
    <row r="189" spans="1:6" ht="12.75">
      <c r="A189" s="5">
        <f t="shared" si="10"/>
        <v>170</v>
      </c>
      <c r="B189" s="30">
        <f t="shared" si="11"/>
        <v>38.57830616969565</v>
      </c>
      <c r="C189" s="39"/>
      <c r="D189" s="30">
        <f t="shared" si="12"/>
        <v>28.933729627271735</v>
      </c>
      <c r="E189" s="30">
        <f t="shared" si="14"/>
        <v>9.644576542423916</v>
      </c>
      <c r="F189" s="30">
        <f t="shared" si="13"/>
        <v>1919.2707319423585</v>
      </c>
    </row>
    <row r="190" spans="1:6" ht="12.75">
      <c r="A190" s="5">
        <f t="shared" si="10"/>
        <v>171</v>
      </c>
      <c r="B190" s="30">
        <f t="shared" si="11"/>
        <v>38.38541463884717</v>
      </c>
      <c r="C190" s="39"/>
      <c r="D190" s="30">
        <f t="shared" si="12"/>
        <v>28.789060979135375</v>
      </c>
      <c r="E190" s="30">
        <f t="shared" si="14"/>
        <v>9.596353659711799</v>
      </c>
      <c r="F190" s="30">
        <f t="shared" si="13"/>
        <v>1909.6743782826466</v>
      </c>
    </row>
    <row r="191" spans="1:6" ht="12.75">
      <c r="A191" s="5">
        <f t="shared" si="10"/>
        <v>172</v>
      </c>
      <c r="B191" s="30">
        <f t="shared" si="11"/>
        <v>38.19348756565293</v>
      </c>
      <c r="C191" s="39"/>
      <c r="D191" s="30">
        <f t="shared" si="12"/>
        <v>28.645115674239698</v>
      </c>
      <c r="E191" s="30">
        <f t="shared" si="14"/>
        <v>9.548371891413233</v>
      </c>
      <c r="F191" s="30">
        <f t="shared" si="13"/>
        <v>1900.1260063912334</v>
      </c>
    </row>
    <row r="192" spans="1:6" ht="12.75">
      <c r="A192" s="5">
        <f t="shared" si="10"/>
        <v>173</v>
      </c>
      <c r="B192" s="30">
        <f t="shared" si="11"/>
        <v>38.00252012782467</v>
      </c>
      <c r="C192" s="39"/>
      <c r="D192" s="30">
        <f t="shared" si="12"/>
        <v>28.5018900958685</v>
      </c>
      <c r="E192" s="30">
        <f t="shared" si="14"/>
        <v>9.500630031956167</v>
      </c>
      <c r="F192" s="30">
        <f t="shared" si="13"/>
        <v>1890.6253763592772</v>
      </c>
    </row>
    <row r="193" spans="1:6" ht="12.75">
      <c r="A193" s="5">
        <f t="shared" si="10"/>
        <v>174</v>
      </c>
      <c r="B193" s="30">
        <f t="shared" si="11"/>
        <v>37.812507527185545</v>
      </c>
      <c r="C193" s="39"/>
      <c r="D193" s="30">
        <f t="shared" si="12"/>
        <v>28.359380645389155</v>
      </c>
      <c r="E193" s="30">
        <f t="shared" si="14"/>
        <v>9.45312688179639</v>
      </c>
      <c r="F193" s="30">
        <f t="shared" si="13"/>
        <v>1881.1722494774808</v>
      </c>
    </row>
    <row r="194" spans="1:6" ht="12.75">
      <c r="A194" s="5">
        <f t="shared" si="10"/>
        <v>175</v>
      </c>
      <c r="B194" s="30">
        <f t="shared" si="11"/>
        <v>37.62344498954962</v>
      </c>
      <c r="C194" s="39"/>
      <c r="D194" s="30">
        <f t="shared" si="12"/>
        <v>28.217583742162212</v>
      </c>
      <c r="E194" s="30">
        <f t="shared" si="14"/>
        <v>9.405861247387406</v>
      </c>
      <c r="F194" s="30">
        <f t="shared" si="13"/>
        <v>1871.7663882300935</v>
      </c>
    </row>
    <row r="195" spans="1:6" ht="12.75">
      <c r="A195" s="5">
        <f t="shared" si="10"/>
        <v>176</v>
      </c>
      <c r="B195" s="30">
        <f t="shared" si="11"/>
        <v>37.43532776460187</v>
      </c>
      <c r="C195" s="39"/>
      <c r="D195" s="30">
        <f t="shared" si="12"/>
        <v>28.076495823451403</v>
      </c>
      <c r="E195" s="30">
        <f t="shared" si="14"/>
        <v>9.35883194115047</v>
      </c>
      <c r="F195" s="30">
        <f t="shared" si="13"/>
        <v>1862.407556288943</v>
      </c>
    </row>
    <row r="196" spans="1:6" ht="12.75">
      <c r="A196" s="5">
        <f t="shared" si="10"/>
        <v>177</v>
      </c>
      <c r="B196" s="30">
        <f t="shared" si="11"/>
        <v>37.24815112577886</v>
      </c>
      <c r="C196" s="39"/>
      <c r="D196" s="30">
        <f t="shared" si="12"/>
        <v>27.936113344334142</v>
      </c>
      <c r="E196" s="30">
        <f t="shared" si="14"/>
        <v>9.312037781444719</v>
      </c>
      <c r="F196" s="30">
        <f t="shared" si="13"/>
        <v>1853.0955185074981</v>
      </c>
    </row>
    <row r="197" spans="1:6" ht="12.75">
      <c r="A197" s="5">
        <f t="shared" si="10"/>
        <v>178</v>
      </c>
      <c r="B197" s="30">
        <f t="shared" si="11"/>
        <v>37.06191037014997</v>
      </c>
      <c r="C197" s="39"/>
      <c r="D197" s="30">
        <f t="shared" si="12"/>
        <v>27.79643277761247</v>
      </c>
      <c r="E197" s="30">
        <f t="shared" si="14"/>
        <v>9.265477592537497</v>
      </c>
      <c r="F197" s="30">
        <f t="shared" si="13"/>
        <v>1843.8300409149606</v>
      </c>
    </row>
    <row r="198" spans="1:6" ht="12.75">
      <c r="A198" s="5">
        <f t="shared" si="10"/>
        <v>179</v>
      </c>
      <c r="B198" s="30">
        <f t="shared" si="11"/>
        <v>36.87660081829921</v>
      </c>
      <c r="C198" s="39"/>
      <c r="D198" s="30">
        <f t="shared" si="12"/>
        <v>27.657450613724407</v>
      </c>
      <c r="E198" s="30">
        <f t="shared" si="14"/>
        <v>9.219150204574802</v>
      </c>
      <c r="F198" s="30">
        <f t="shared" si="13"/>
        <v>1834.6108907103858</v>
      </c>
    </row>
    <row r="199" spans="1:6" ht="12.75">
      <c r="A199" s="5">
        <f t="shared" si="10"/>
        <v>180</v>
      </c>
      <c r="B199" s="30">
        <f t="shared" si="11"/>
        <v>36.692217814207716</v>
      </c>
      <c r="C199" s="39"/>
      <c r="D199" s="30">
        <f t="shared" si="12"/>
        <v>27.519163360655785</v>
      </c>
      <c r="E199" s="30">
        <f t="shared" si="14"/>
        <v>9.17305445355193</v>
      </c>
      <c r="F199" s="30">
        <f t="shared" si="13"/>
        <v>1825.4378362568339</v>
      </c>
    </row>
    <row r="200" spans="1:6" ht="12.75">
      <c r="A200" s="5">
        <f t="shared" si="10"/>
        <v>181</v>
      </c>
      <c r="B200" s="30">
        <f t="shared" si="11"/>
        <v>36.50875672513668</v>
      </c>
      <c r="C200" s="39"/>
      <c r="D200" s="30">
        <f t="shared" si="12"/>
        <v>27.38156754385251</v>
      </c>
      <c r="E200" s="30">
        <f t="shared" si="14"/>
        <v>9.12718918128417</v>
      </c>
      <c r="F200" s="30">
        <f t="shared" si="13"/>
        <v>1816.3106470755497</v>
      </c>
    </row>
    <row r="201" spans="1:6" ht="12.75">
      <c r="A201" s="5">
        <f t="shared" si="10"/>
        <v>182</v>
      </c>
      <c r="B201" s="30">
        <f t="shared" si="11"/>
        <v>36.326212941510995</v>
      </c>
      <c r="C201" s="39"/>
      <c r="D201" s="30">
        <f t="shared" si="12"/>
        <v>27.244659706133245</v>
      </c>
      <c r="E201" s="30">
        <f t="shared" si="14"/>
        <v>9.08155323537775</v>
      </c>
      <c r="F201" s="30">
        <f t="shared" si="13"/>
        <v>1807.229093840172</v>
      </c>
    </row>
    <row r="202" spans="1:6" ht="12.75">
      <c r="A202" s="5">
        <f t="shared" si="10"/>
        <v>183</v>
      </c>
      <c r="B202" s="30">
        <f t="shared" si="11"/>
        <v>36.14458187680344</v>
      </c>
      <c r="C202" s="39"/>
      <c r="D202" s="30">
        <f t="shared" si="12"/>
        <v>27.10843640760258</v>
      </c>
      <c r="E202" s="30">
        <f t="shared" si="14"/>
        <v>9.036145469200864</v>
      </c>
      <c r="F202" s="30">
        <f t="shared" si="13"/>
        <v>1798.1929483709712</v>
      </c>
    </row>
    <row r="203" spans="1:6" ht="12.75">
      <c r="A203" s="5">
        <f t="shared" si="10"/>
        <v>184</v>
      </c>
      <c r="B203" s="30">
        <f t="shared" si="11"/>
        <v>35.96385896741943</v>
      </c>
      <c r="C203" s="39"/>
      <c r="D203" s="30">
        <f t="shared" si="12"/>
        <v>26.972894225564566</v>
      </c>
      <c r="E203" s="30">
        <f t="shared" si="14"/>
        <v>8.99096474185486</v>
      </c>
      <c r="F203" s="30">
        <f t="shared" si="13"/>
        <v>1789.2019836291163</v>
      </c>
    </row>
    <row r="204" spans="1:6" ht="12.75">
      <c r="A204" s="5">
        <f t="shared" si="10"/>
        <v>185</v>
      </c>
      <c r="B204" s="30">
        <f t="shared" si="11"/>
        <v>35.784039672582324</v>
      </c>
      <c r="C204" s="39"/>
      <c r="D204" s="30">
        <f t="shared" si="12"/>
        <v>26.838029754436743</v>
      </c>
      <c r="E204" s="30">
        <f t="shared" si="14"/>
        <v>8.946009918145581</v>
      </c>
      <c r="F204" s="30">
        <f t="shared" si="13"/>
        <v>1780.2559737109707</v>
      </c>
    </row>
    <row r="205" spans="1:6" ht="12.75">
      <c r="A205" s="5">
        <f t="shared" si="10"/>
        <v>186</v>
      </c>
      <c r="B205" s="30">
        <f t="shared" si="11"/>
        <v>35.605119474219414</v>
      </c>
      <c r="C205" s="39"/>
      <c r="D205" s="30">
        <f t="shared" si="12"/>
        <v>26.70383960566456</v>
      </c>
      <c r="E205" s="30">
        <f t="shared" si="14"/>
        <v>8.901279868554855</v>
      </c>
      <c r="F205" s="30">
        <f t="shared" si="13"/>
        <v>1771.3546938424158</v>
      </c>
    </row>
    <row r="206" spans="1:6" ht="12.75">
      <c r="A206" s="5">
        <f t="shared" si="10"/>
        <v>187</v>
      </c>
      <c r="B206" s="30">
        <f t="shared" si="11"/>
        <v>35.42709387684832</v>
      </c>
      <c r="C206" s="39"/>
      <c r="D206" s="30">
        <f t="shared" si="12"/>
        <v>26.570320407636235</v>
      </c>
      <c r="E206" s="30">
        <f t="shared" si="14"/>
        <v>8.856773469212083</v>
      </c>
      <c r="F206" s="30">
        <f t="shared" si="13"/>
        <v>1762.4979203732037</v>
      </c>
    </row>
    <row r="207" spans="1:6" ht="12.75">
      <c r="A207" s="5">
        <f t="shared" si="10"/>
        <v>188</v>
      </c>
      <c r="B207" s="30">
        <f t="shared" si="11"/>
        <v>35.24995840746407</v>
      </c>
      <c r="C207" s="39"/>
      <c r="D207" s="30">
        <f t="shared" si="12"/>
        <v>26.437468805598055</v>
      </c>
      <c r="E207" s="30">
        <f t="shared" si="14"/>
        <v>8.812489601866016</v>
      </c>
      <c r="F207" s="30">
        <f t="shared" si="13"/>
        <v>1753.6854307713377</v>
      </c>
    </row>
    <row r="208" spans="1:6" ht="12.75">
      <c r="A208" s="5">
        <f t="shared" si="10"/>
        <v>189</v>
      </c>
      <c r="B208" s="30">
        <f t="shared" si="11"/>
        <v>35.07370861542675</v>
      </c>
      <c r="C208" s="39"/>
      <c r="D208" s="30">
        <f t="shared" si="12"/>
        <v>26.305281461570065</v>
      </c>
      <c r="E208" s="30">
        <f t="shared" si="14"/>
        <v>8.768427153856688</v>
      </c>
      <c r="F208" s="30">
        <f t="shared" si="13"/>
        <v>1744.917003617481</v>
      </c>
    </row>
    <row r="209" spans="1:6" ht="12.75">
      <c r="A209" s="5">
        <f t="shared" si="10"/>
        <v>190</v>
      </c>
      <c r="B209" s="30">
        <f t="shared" si="11"/>
        <v>34.89834007234962</v>
      </c>
      <c r="C209" s="39"/>
      <c r="D209" s="30">
        <f t="shared" si="12"/>
        <v>26.173755054262212</v>
      </c>
      <c r="E209" s="30">
        <f t="shared" si="14"/>
        <v>8.724585018087406</v>
      </c>
      <c r="F209" s="30">
        <f t="shared" si="13"/>
        <v>1736.1924185993935</v>
      </c>
    </row>
    <row r="210" spans="1:6" ht="12.75">
      <c r="A210" s="5">
        <f t="shared" si="10"/>
        <v>191</v>
      </c>
      <c r="B210" s="30">
        <f t="shared" si="11"/>
        <v>34.72384837198787</v>
      </c>
      <c r="C210" s="39"/>
      <c r="D210" s="30">
        <f t="shared" si="12"/>
        <v>26.042886278990903</v>
      </c>
      <c r="E210" s="30">
        <f t="shared" si="14"/>
        <v>8.680962092996968</v>
      </c>
      <c r="F210" s="30">
        <f t="shared" si="13"/>
        <v>1727.5114565063966</v>
      </c>
    </row>
    <row r="211" spans="1:6" ht="12.75">
      <c r="A211" s="5">
        <f t="shared" si="10"/>
        <v>192</v>
      </c>
      <c r="B211" s="30">
        <f t="shared" si="11"/>
        <v>34.55022913012793</v>
      </c>
      <c r="C211" s="39"/>
      <c r="D211" s="30">
        <f t="shared" si="12"/>
        <v>25.91267184759595</v>
      </c>
      <c r="E211" s="30">
        <f t="shared" si="14"/>
        <v>8.637557282531983</v>
      </c>
      <c r="F211" s="30">
        <f t="shared" si="13"/>
        <v>1718.8738992238646</v>
      </c>
    </row>
    <row r="212" spans="1:6" ht="12.75">
      <c r="A212" s="5">
        <f aca="true" t="shared" si="15" ref="A212:A275">IF(A211="","",IF(F211&gt;0,A211+1,""))</f>
        <v>193</v>
      </c>
      <c r="B212" s="30">
        <f aca="true" t="shared" si="16" ref="B212:B275">IF(A212="","",IF(ISBLANK($D$9),MIN(MAX($D$7*F211+IF(plusinterest,D212,0),$D$8),D212+F211),MIN($D$9,F211+D212)))</f>
        <v>34.377477984477295</v>
      </c>
      <c r="C212" s="39"/>
      <c r="D212" s="30">
        <f aca="true" t="shared" si="17" ref="D212:D275">IF(A212="","",$D$6/12*F211)</f>
        <v>25.783108488357968</v>
      </c>
      <c r="E212" s="30">
        <f t="shared" si="14"/>
        <v>8.594369496119327</v>
      </c>
      <c r="F212" s="30">
        <f aca="true" t="shared" si="18" ref="F212:F275">IF(A212="","",F211-E212)</f>
        <v>1710.2795297277453</v>
      </c>
    </row>
    <row r="213" spans="1:6" ht="12.75">
      <c r="A213" s="5">
        <f t="shared" si="15"/>
        <v>194</v>
      </c>
      <c r="B213" s="30">
        <f t="shared" si="16"/>
        <v>34.205590594554906</v>
      </c>
      <c r="C213" s="39"/>
      <c r="D213" s="30">
        <f t="shared" si="17"/>
        <v>25.65419294591618</v>
      </c>
      <c r="E213" s="30">
        <f aca="true" t="shared" si="19" ref="E213:E276">IF(A213="","",B213+C213-D213)</f>
        <v>8.551397648638726</v>
      </c>
      <c r="F213" s="30">
        <f t="shared" si="18"/>
        <v>1701.7281320791067</v>
      </c>
    </row>
    <row r="214" spans="1:6" ht="12.75">
      <c r="A214" s="5">
        <f t="shared" si="15"/>
        <v>195</v>
      </c>
      <c r="B214" s="30">
        <f t="shared" si="16"/>
        <v>34.034562641582134</v>
      </c>
      <c r="C214" s="39"/>
      <c r="D214" s="30">
        <f t="shared" si="17"/>
        <v>25.5259219811866</v>
      </c>
      <c r="E214" s="30">
        <f t="shared" si="19"/>
        <v>8.508640660395535</v>
      </c>
      <c r="F214" s="30">
        <f t="shared" si="18"/>
        <v>1693.2194914187112</v>
      </c>
    </row>
    <row r="215" spans="1:6" ht="12.75">
      <c r="A215" s="5">
        <f t="shared" si="15"/>
        <v>196</v>
      </c>
      <c r="B215" s="30">
        <f t="shared" si="16"/>
        <v>33.86438982837422</v>
      </c>
      <c r="C215" s="39"/>
      <c r="D215" s="30">
        <f t="shared" si="17"/>
        <v>25.398292371280668</v>
      </c>
      <c r="E215" s="30">
        <f t="shared" si="19"/>
        <v>8.466097457093554</v>
      </c>
      <c r="F215" s="30">
        <f t="shared" si="18"/>
        <v>1684.7533939616176</v>
      </c>
    </row>
    <row r="216" spans="1:6" ht="12.75">
      <c r="A216" s="5">
        <f t="shared" si="15"/>
        <v>197</v>
      </c>
      <c r="B216" s="30">
        <f t="shared" si="16"/>
        <v>33.695067879232354</v>
      </c>
      <c r="C216" s="39"/>
      <c r="D216" s="30">
        <f t="shared" si="17"/>
        <v>25.271300909424262</v>
      </c>
      <c r="E216" s="30">
        <f t="shared" si="19"/>
        <v>8.423766969808092</v>
      </c>
      <c r="F216" s="30">
        <f t="shared" si="18"/>
        <v>1676.3296269918094</v>
      </c>
    </row>
    <row r="217" spans="1:6" ht="12.75">
      <c r="A217" s="5">
        <f t="shared" si="15"/>
        <v>198</v>
      </c>
      <c r="B217" s="30">
        <f t="shared" si="16"/>
        <v>33.52659253983619</v>
      </c>
      <c r="C217" s="39"/>
      <c r="D217" s="30">
        <f t="shared" si="17"/>
        <v>25.14494440487714</v>
      </c>
      <c r="E217" s="30">
        <f t="shared" si="19"/>
        <v>8.381648134959047</v>
      </c>
      <c r="F217" s="30">
        <f t="shared" si="18"/>
        <v>1667.9479788568503</v>
      </c>
    </row>
    <row r="218" spans="1:6" ht="12.75">
      <c r="A218" s="5">
        <f t="shared" si="15"/>
        <v>199</v>
      </c>
      <c r="B218" s="30">
        <f t="shared" si="16"/>
        <v>33.35895957713701</v>
      </c>
      <c r="C218" s="39"/>
      <c r="D218" s="30">
        <f t="shared" si="17"/>
        <v>25.019219682852754</v>
      </c>
      <c r="E218" s="30">
        <f t="shared" si="19"/>
        <v>8.339739894284254</v>
      </c>
      <c r="F218" s="30">
        <f t="shared" si="18"/>
        <v>1659.608238962566</v>
      </c>
    </row>
    <row r="219" spans="1:6" ht="12.75">
      <c r="A219" s="5">
        <f t="shared" si="15"/>
        <v>200</v>
      </c>
      <c r="B219" s="30">
        <f t="shared" si="16"/>
        <v>33.19216477925132</v>
      </c>
      <c r="C219" s="39"/>
      <c r="D219" s="30">
        <f t="shared" si="17"/>
        <v>24.89412358443849</v>
      </c>
      <c r="E219" s="30">
        <f t="shared" si="19"/>
        <v>8.298041194812832</v>
      </c>
      <c r="F219" s="30">
        <f t="shared" si="18"/>
        <v>1651.3101977677532</v>
      </c>
    </row>
    <row r="220" spans="1:6" ht="12.75">
      <c r="A220" s="5">
        <f t="shared" si="15"/>
        <v>201</v>
      </c>
      <c r="B220" s="30">
        <f t="shared" si="16"/>
        <v>33.026203955355065</v>
      </c>
      <c r="C220" s="39"/>
      <c r="D220" s="30">
        <f t="shared" si="17"/>
        <v>24.769652966516297</v>
      </c>
      <c r="E220" s="30">
        <f t="shared" si="19"/>
        <v>8.256550988838768</v>
      </c>
      <c r="F220" s="30">
        <f t="shared" si="18"/>
        <v>1643.0536467789143</v>
      </c>
    </row>
    <row r="221" spans="1:6" ht="12.75">
      <c r="A221" s="5">
        <f t="shared" si="15"/>
        <v>202</v>
      </c>
      <c r="B221" s="30">
        <f t="shared" si="16"/>
        <v>32.861072935578285</v>
      </c>
      <c r="C221" s="39"/>
      <c r="D221" s="30">
        <f t="shared" si="17"/>
        <v>24.645804701683712</v>
      </c>
      <c r="E221" s="30">
        <f t="shared" si="19"/>
        <v>8.215268233894573</v>
      </c>
      <c r="F221" s="30">
        <f t="shared" si="18"/>
        <v>1634.8383785450196</v>
      </c>
    </row>
    <row r="222" spans="1:6" ht="12.75">
      <c r="A222" s="5">
        <f t="shared" si="15"/>
        <v>203</v>
      </c>
      <c r="B222" s="30">
        <f t="shared" si="16"/>
        <v>32.69676757090039</v>
      </c>
      <c r="C222" s="39"/>
      <c r="D222" s="30">
        <f t="shared" si="17"/>
        <v>24.522575678175293</v>
      </c>
      <c r="E222" s="30">
        <f t="shared" si="19"/>
        <v>8.174191892725098</v>
      </c>
      <c r="F222" s="30">
        <f t="shared" si="18"/>
        <v>1626.6641866522946</v>
      </c>
    </row>
    <row r="223" spans="1:6" ht="12.75">
      <c r="A223" s="5">
        <f t="shared" si="15"/>
        <v>204</v>
      </c>
      <c r="B223" s="30">
        <f t="shared" si="16"/>
        <v>32.53328373304589</v>
      </c>
      <c r="C223" s="39"/>
      <c r="D223" s="30">
        <f t="shared" si="17"/>
        <v>24.39996279978442</v>
      </c>
      <c r="E223" s="30">
        <f t="shared" si="19"/>
        <v>8.133320933261473</v>
      </c>
      <c r="F223" s="30">
        <f t="shared" si="18"/>
        <v>1618.530865719033</v>
      </c>
    </row>
    <row r="224" spans="1:6" ht="12.75">
      <c r="A224" s="5">
        <f t="shared" si="15"/>
        <v>205</v>
      </c>
      <c r="B224" s="30">
        <f t="shared" si="16"/>
        <v>32.37061731438066</v>
      </c>
      <c r="C224" s="39"/>
      <c r="D224" s="30">
        <f t="shared" si="17"/>
        <v>24.277962985785496</v>
      </c>
      <c r="E224" s="30">
        <f t="shared" si="19"/>
        <v>8.092654328595163</v>
      </c>
      <c r="F224" s="30">
        <f t="shared" si="18"/>
        <v>1610.4382113904378</v>
      </c>
    </row>
    <row r="225" spans="1:6" ht="12.75">
      <c r="A225" s="5">
        <f t="shared" si="15"/>
        <v>206</v>
      </c>
      <c r="B225" s="30">
        <f t="shared" si="16"/>
        <v>32.20876422780876</v>
      </c>
      <c r="C225" s="39"/>
      <c r="D225" s="30">
        <f t="shared" si="17"/>
        <v>24.156573170856568</v>
      </c>
      <c r="E225" s="30">
        <f t="shared" si="19"/>
        <v>8.05219105695219</v>
      </c>
      <c r="F225" s="30">
        <f t="shared" si="18"/>
        <v>1602.3860203334857</v>
      </c>
    </row>
    <row r="226" spans="1:6" ht="12.75">
      <c r="A226" s="5">
        <f t="shared" si="15"/>
        <v>207</v>
      </c>
      <c r="B226" s="30">
        <f t="shared" si="16"/>
        <v>32.04772040666971</v>
      </c>
      <c r="C226" s="39"/>
      <c r="D226" s="30">
        <f t="shared" si="17"/>
        <v>24.035790305002283</v>
      </c>
      <c r="E226" s="30">
        <f t="shared" si="19"/>
        <v>8.011930101667428</v>
      </c>
      <c r="F226" s="30">
        <f t="shared" si="18"/>
        <v>1594.3740902318182</v>
      </c>
    </row>
    <row r="227" spans="1:6" ht="12.75">
      <c r="A227" s="5">
        <f t="shared" si="15"/>
        <v>208</v>
      </c>
      <c r="B227" s="30">
        <f t="shared" si="16"/>
        <v>31.887481804636366</v>
      </c>
      <c r="C227" s="39"/>
      <c r="D227" s="30">
        <f t="shared" si="17"/>
        <v>23.91561135347727</v>
      </c>
      <c r="E227" s="30">
        <f t="shared" si="19"/>
        <v>7.971870451159095</v>
      </c>
      <c r="F227" s="30">
        <f t="shared" si="18"/>
        <v>1586.4022197806592</v>
      </c>
    </row>
    <row r="228" spans="1:6" ht="12.75">
      <c r="A228" s="5">
        <f t="shared" si="15"/>
        <v>209</v>
      </c>
      <c r="B228" s="30">
        <f t="shared" si="16"/>
        <v>31.728044395613185</v>
      </c>
      <c r="C228" s="39"/>
      <c r="D228" s="30">
        <f t="shared" si="17"/>
        <v>23.796033296709886</v>
      </c>
      <c r="E228" s="30">
        <f t="shared" si="19"/>
        <v>7.932011098903299</v>
      </c>
      <c r="F228" s="30">
        <f t="shared" si="18"/>
        <v>1578.4702086817558</v>
      </c>
    </row>
    <row r="229" spans="1:6" ht="12.75">
      <c r="A229" s="5">
        <f t="shared" si="15"/>
        <v>210</v>
      </c>
      <c r="B229" s="30">
        <f t="shared" si="16"/>
        <v>31.569404173635117</v>
      </c>
      <c r="C229" s="39"/>
      <c r="D229" s="30">
        <f t="shared" si="17"/>
        <v>23.677053130226337</v>
      </c>
      <c r="E229" s="30">
        <f t="shared" si="19"/>
        <v>7.89235104340878</v>
      </c>
      <c r="F229" s="30">
        <f t="shared" si="18"/>
        <v>1570.577857638347</v>
      </c>
    </row>
    <row r="230" spans="1:6" ht="12.75">
      <c r="A230" s="5">
        <f t="shared" si="15"/>
        <v>211</v>
      </c>
      <c r="B230" s="30">
        <f t="shared" si="16"/>
        <v>31.411557152766942</v>
      </c>
      <c r="C230" s="39"/>
      <c r="D230" s="30">
        <f t="shared" si="17"/>
        <v>23.558667864575206</v>
      </c>
      <c r="E230" s="30">
        <f t="shared" si="19"/>
        <v>7.8528892881917365</v>
      </c>
      <c r="F230" s="30">
        <f t="shared" si="18"/>
        <v>1562.7249683501552</v>
      </c>
    </row>
    <row r="231" spans="1:6" ht="12.75">
      <c r="A231" s="5">
        <f t="shared" si="15"/>
        <v>212</v>
      </c>
      <c r="B231" s="30">
        <f t="shared" si="16"/>
        <v>31.254499367003106</v>
      </c>
      <c r="C231" s="39"/>
      <c r="D231" s="30">
        <f t="shared" si="17"/>
        <v>23.440874525252326</v>
      </c>
      <c r="E231" s="30">
        <f t="shared" si="19"/>
        <v>7.81362484175078</v>
      </c>
      <c r="F231" s="30">
        <f t="shared" si="18"/>
        <v>1554.9113435084043</v>
      </c>
    </row>
    <row r="232" spans="1:6" ht="12.75">
      <c r="A232" s="5">
        <f t="shared" si="15"/>
        <v>213</v>
      </c>
      <c r="B232" s="30">
        <f t="shared" si="16"/>
        <v>31.098226870168087</v>
      </c>
      <c r="C232" s="39"/>
      <c r="D232" s="30">
        <f t="shared" si="17"/>
        <v>23.323670152626065</v>
      </c>
      <c r="E232" s="30">
        <f t="shared" si="19"/>
        <v>7.774556717542023</v>
      </c>
      <c r="F232" s="30">
        <f t="shared" si="18"/>
        <v>1547.1367867908623</v>
      </c>
    </row>
    <row r="233" spans="1:6" ht="12.75">
      <c r="A233" s="5">
        <f t="shared" si="15"/>
        <v>214</v>
      </c>
      <c r="B233" s="30">
        <f t="shared" si="16"/>
        <v>30.942735735817248</v>
      </c>
      <c r="C233" s="39"/>
      <c r="D233" s="30">
        <f t="shared" si="17"/>
        <v>23.207051801862935</v>
      </c>
      <c r="E233" s="30">
        <f t="shared" si="19"/>
        <v>7.735683933954313</v>
      </c>
      <c r="F233" s="30">
        <f t="shared" si="18"/>
        <v>1539.401102856908</v>
      </c>
    </row>
    <row r="234" spans="1:6" ht="12.75">
      <c r="A234" s="5">
        <f t="shared" si="15"/>
        <v>215</v>
      </c>
      <c r="B234" s="30">
        <f t="shared" si="16"/>
        <v>30.78802205713816</v>
      </c>
      <c r="C234" s="39"/>
      <c r="D234" s="30">
        <f t="shared" si="17"/>
        <v>23.09101654285362</v>
      </c>
      <c r="E234" s="30">
        <f t="shared" si="19"/>
        <v>7.697005514284541</v>
      </c>
      <c r="F234" s="30">
        <f t="shared" si="18"/>
        <v>1531.7040973426235</v>
      </c>
    </row>
    <row r="235" spans="1:6" ht="12.75">
      <c r="A235" s="5">
        <f t="shared" si="15"/>
        <v>216</v>
      </c>
      <c r="B235" s="30">
        <f t="shared" si="16"/>
        <v>30.634081946852472</v>
      </c>
      <c r="C235" s="39"/>
      <c r="D235" s="30">
        <f t="shared" si="17"/>
        <v>22.975561460139353</v>
      </c>
      <c r="E235" s="30">
        <f t="shared" si="19"/>
        <v>7.658520486713119</v>
      </c>
      <c r="F235" s="30">
        <f t="shared" si="18"/>
        <v>1524.0455768559104</v>
      </c>
    </row>
    <row r="236" spans="1:6" ht="12.75">
      <c r="A236" s="5">
        <f t="shared" si="15"/>
        <v>217</v>
      </c>
      <c r="B236" s="30">
        <f t="shared" si="16"/>
        <v>30.48091153711821</v>
      </c>
      <c r="C236" s="39"/>
      <c r="D236" s="30">
        <f t="shared" si="17"/>
        <v>22.860683652838656</v>
      </c>
      <c r="E236" s="30">
        <f t="shared" si="19"/>
        <v>7.620227884279554</v>
      </c>
      <c r="F236" s="30">
        <f t="shared" si="18"/>
        <v>1516.425348971631</v>
      </c>
    </row>
    <row r="237" spans="1:6" ht="12.75">
      <c r="A237" s="5">
        <f t="shared" si="15"/>
        <v>218</v>
      </c>
      <c r="B237" s="30">
        <f t="shared" si="16"/>
        <v>30.328506979432618</v>
      </c>
      <c r="C237" s="39"/>
      <c r="D237" s="30">
        <f t="shared" si="17"/>
        <v>22.746380234574463</v>
      </c>
      <c r="E237" s="30">
        <f t="shared" si="19"/>
        <v>7.582126744858154</v>
      </c>
      <c r="F237" s="30">
        <f t="shared" si="18"/>
        <v>1508.8432222267727</v>
      </c>
    </row>
    <row r="238" spans="1:6" ht="12.75">
      <c r="A238" s="5">
        <f t="shared" si="15"/>
        <v>219</v>
      </c>
      <c r="B238" s="30">
        <f t="shared" si="16"/>
        <v>30.176864444535454</v>
      </c>
      <c r="C238" s="39"/>
      <c r="D238" s="30">
        <f t="shared" si="17"/>
        <v>22.63264833340159</v>
      </c>
      <c r="E238" s="30">
        <f t="shared" si="19"/>
        <v>7.5442161111338635</v>
      </c>
      <c r="F238" s="30">
        <f t="shared" si="18"/>
        <v>1501.2990061156388</v>
      </c>
    </row>
    <row r="239" spans="1:6" ht="12.75">
      <c r="A239" s="5">
        <f t="shared" si="15"/>
        <v>220</v>
      </c>
      <c r="B239" s="30">
        <f t="shared" si="16"/>
        <v>30.025980122312777</v>
      </c>
      <c r="C239" s="39"/>
      <c r="D239" s="30">
        <f t="shared" si="17"/>
        <v>22.51948509173458</v>
      </c>
      <c r="E239" s="30">
        <f t="shared" si="19"/>
        <v>7.506495030578197</v>
      </c>
      <c r="F239" s="30">
        <f t="shared" si="18"/>
        <v>1493.7925110850606</v>
      </c>
    </row>
    <row r="240" spans="1:6" ht="12.75">
      <c r="A240" s="5">
        <f t="shared" si="15"/>
        <v>221</v>
      </c>
      <c r="B240" s="30">
        <f t="shared" si="16"/>
        <v>29.875850221701214</v>
      </c>
      <c r="C240" s="39"/>
      <c r="D240" s="30">
        <f t="shared" si="17"/>
        <v>22.406887666275907</v>
      </c>
      <c r="E240" s="30">
        <f t="shared" si="19"/>
        <v>7.468962555425307</v>
      </c>
      <c r="F240" s="30">
        <f t="shared" si="18"/>
        <v>1486.3235485296352</v>
      </c>
    </row>
    <row r="241" spans="1:6" ht="12.75">
      <c r="A241" s="5">
        <f t="shared" si="15"/>
        <v>222</v>
      </c>
      <c r="B241" s="30">
        <f t="shared" si="16"/>
        <v>29.726470970592704</v>
      </c>
      <c r="C241" s="39"/>
      <c r="D241" s="30">
        <f t="shared" si="17"/>
        <v>22.29485322794453</v>
      </c>
      <c r="E241" s="30">
        <f t="shared" si="19"/>
        <v>7.431617742648175</v>
      </c>
      <c r="F241" s="30">
        <f t="shared" si="18"/>
        <v>1478.8919307869871</v>
      </c>
    </row>
    <row r="242" spans="1:6" ht="12.75">
      <c r="A242" s="5">
        <f t="shared" si="15"/>
        <v>223</v>
      </c>
      <c r="B242" s="30">
        <f t="shared" si="16"/>
        <v>29.577838615739743</v>
      </c>
      <c r="C242" s="39"/>
      <c r="D242" s="30">
        <f t="shared" si="17"/>
        <v>22.183378961804806</v>
      </c>
      <c r="E242" s="30">
        <f t="shared" si="19"/>
        <v>7.394459653934938</v>
      </c>
      <c r="F242" s="30">
        <f t="shared" si="18"/>
        <v>1471.4974711330522</v>
      </c>
    </row>
    <row r="243" spans="1:6" ht="12.75">
      <c r="A243" s="5">
        <f t="shared" si="15"/>
        <v>224</v>
      </c>
      <c r="B243" s="30">
        <f t="shared" si="16"/>
        <v>29.429949422661043</v>
      </c>
      <c r="C243" s="39"/>
      <c r="D243" s="30">
        <f t="shared" si="17"/>
        <v>22.072462066995783</v>
      </c>
      <c r="E243" s="30">
        <f t="shared" si="19"/>
        <v>7.35748735566526</v>
      </c>
      <c r="F243" s="30">
        <f t="shared" si="18"/>
        <v>1464.139983777387</v>
      </c>
    </row>
    <row r="244" spans="1:6" ht="12.75">
      <c r="A244" s="5">
        <f t="shared" si="15"/>
        <v>225</v>
      </c>
      <c r="B244" s="30">
        <f t="shared" si="16"/>
        <v>29.28279967554774</v>
      </c>
      <c r="C244" s="39"/>
      <c r="D244" s="30">
        <f t="shared" si="17"/>
        <v>21.962099756660805</v>
      </c>
      <c r="E244" s="30">
        <f t="shared" si="19"/>
        <v>7.320699918886934</v>
      </c>
      <c r="F244" s="30">
        <f t="shared" si="18"/>
        <v>1456.8192838585</v>
      </c>
    </row>
    <row r="245" spans="1:6" ht="12.75">
      <c r="A245" s="5">
        <f t="shared" si="15"/>
        <v>226</v>
      </c>
      <c r="B245" s="30">
        <f t="shared" si="16"/>
        <v>29.13638567717</v>
      </c>
      <c r="C245" s="39"/>
      <c r="D245" s="30">
        <f t="shared" si="17"/>
        <v>21.8522892578775</v>
      </c>
      <c r="E245" s="30">
        <f t="shared" si="19"/>
        <v>7.284096419292499</v>
      </c>
      <c r="F245" s="30">
        <f t="shared" si="18"/>
        <v>1449.5351874392074</v>
      </c>
    </row>
    <row r="246" spans="1:6" ht="12.75">
      <c r="A246" s="5">
        <f t="shared" si="15"/>
        <v>227</v>
      </c>
      <c r="B246" s="30">
        <f t="shared" si="16"/>
        <v>28.99070374878415</v>
      </c>
      <c r="C246" s="39"/>
      <c r="D246" s="30">
        <f t="shared" si="17"/>
        <v>21.74302781158811</v>
      </c>
      <c r="E246" s="30">
        <f t="shared" si="19"/>
        <v>7.247675937196039</v>
      </c>
      <c r="F246" s="30">
        <f t="shared" si="18"/>
        <v>1442.2875115020115</v>
      </c>
    </row>
    <row r="247" spans="1:6" ht="12.75">
      <c r="A247" s="5">
        <f t="shared" si="15"/>
        <v>228</v>
      </c>
      <c r="B247" s="30">
        <f t="shared" si="16"/>
        <v>28.84575023004023</v>
      </c>
      <c r="C247" s="39"/>
      <c r="D247" s="30">
        <f t="shared" si="17"/>
        <v>21.63431267253017</v>
      </c>
      <c r="E247" s="30">
        <f t="shared" si="19"/>
        <v>7.2114375575100595</v>
      </c>
      <c r="F247" s="30">
        <f t="shared" si="18"/>
        <v>1435.0760739445016</v>
      </c>
    </row>
    <row r="248" spans="1:6" ht="12.75">
      <c r="A248" s="5">
        <f t="shared" si="15"/>
        <v>229</v>
      </c>
      <c r="B248" s="30">
        <f t="shared" si="16"/>
        <v>28.701521478890033</v>
      </c>
      <c r="C248" s="39"/>
      <c r="D248" s="30">
        <f t="shared" si="17"/>
        <v>21.526141109167522</v>
      </c>
      <c r="E248" s="30">
        <f t="shared" si="19"/>
        <v>7.175380369722511</v>
      </c>
      <c r="F248" s="30">
        <f t="shared" si="18"/>
        <v>1427.900693574779</v>
      </c>
    </row>
    <row r="249" spans="1:6" ht="12.75">
      <c r="A249" s="5">
        <f t="shared" si="15"/>
        <v>230</v>
      </c>
      <c r="B249" s="30">
        <f t="shared" si="16"/>
        <v>28.558013871495582</v>
      </c>
      <c r="C249" s="39"/>
      <c r="D249" s="30">
        <f t="shared" si="17"/>
        <v>21.418510403621685</v>
      </c>
      <c r="E249" s="30">
        <f t="shared" si="19"/>
        <v>7.139503467873897</v>
      </c>
      <c r="F249" s="30">
        <f t="shared" si="18"/>
        <v>1420.7611901069051</v>
      </c>
    </row>
    <row r="250" spans="1:6" ht="12.75">
      <c r="A250" s="5">
        <f t="shared" si="15"/>
        <v>231</v>
      </c>
      <c r="B250" s="30">
        <f t="shared" si="16"/>
        <v>28.415223802138105</v>
      </c>
      <c r="C250" s="39"/>
      <c r="D250" s="30">
        <f t="shared" si="17"/>
        <v>21.311417851603576</v>
      </c>
      <c r="E250" s="30">
        <f t="shared" si="19"/>
        <v>7.103805950534529</v>
      </c>
      <c r="F250" s="30">
        <f t="shared" si="18"/>
        <v>1413.6573841563707</v>
      </c>
    </row>
    <row r="251" spans="1:6" ht="12.75">
      <c r="A251" s="5">
        <f t="shared" si="15"/>
        <v>232</v>
      </c>
      <c r="B251" s="30">
        <f t="shared" si="16"/>
        <v>28.273147683127412</v>
      </c>
      <c r="C251" s="39"/>
      <c r="D251" s="30">
        <f t="shared" si="17"/>
        <v>21.204860762345557</v>
      </c>
      <c r="E251" s="30">
        <f t="shared" si="19"/>
        <v>7.068286920781855</v>
      </c>
      <c r="F251" s="30">
        <f t="shared" si="18"/>
        <v>1406.5890972355887</v>
      </c>
    </row>
    <row r="252" spans="1:6" ht="12.75">
      <c r="A252" s="5">
        <f t="shared" si="15"/>
        <v>233</v>
      </c>
      <c r="B252" s="30">
        <f t="shared" si="16"/>
        <v>28.131781944711776</v>
      </c>
      <c r="C252" s="39"/>
      <c r="D252" s="30">
        <f t="shared" si="17"/>
        <v>21.09883645853383</v>
      </c>
      <c r="E252" s="30">
        <f t="shared" si="19"/>
        <v>7.032945486177944</v>
      </c>
      <c r="F252" s="30">
        <f t="shared" si="18"/>
        <v>1399.5561517494107</v>
      </c>
    </row>
    <row r="253" spans="1:6" ht="12.75">
      <c r="A253" s="5">
        <f t="shared" si="15"/>
        <v>234</v>
      </c>
      <c r="B253" s="30">
        <f t="shared" si="16"/>
        <v>27.991123034988213</v>
      </c>
      <c r="C253" s="39"/>
      <c r="D253" s="30">
        <f t="shared" si="17"/>
        <v>20.993342276241158</v>
      </c>
      <c r="E253" s="30">
        <f t="shared" si="19"/>
        <v>6.997780758747055</v>
      </c>
      <c r="F253" s="30">
        <f t="shared" si="18"/>
        <v>1392.5583709906637</v>
      </c>
    </row>
    <row r="254" spans="1:6" ht="12.75">
      <c r="A254" s="5">
        <f t="shared" si="15"/>
        <v>235</v>
      </c>
      <c r="B254" s="30">
        <f t="shared" si="16"/>
        <v>27.851167419813272</v>
      </c>
      <c r="C254" s="39"/>
      <c r="D254" s="30">
        <f t="shared" si="17"/>
        <v>20.888375564859953</v>
      </c>
      <c r="E254" s="30">
        <f t="shared" si="19"/>
        <v>6.96279185495332</v>
      </c>
      <c r="F254" s="30">
        <f t="shared" si="18"/>
        <v>1385.5955791357103</v>
      </c>
    </row>
    <row r="255" spans="1:6" ht="12.75">
      <c r="A255" s="5">
        <f t="shared" si="15"/>
        <v>236</v>
      </c>
      <c r="B255" s="30">
        <f t="shared" si="16"/>
        <v>27.711911582714208</v>
      </c>
      <c r="C255" s="39"/>
      <c r="D255" s="30">
        <f t="shared" si="17"/>
        <v>20.783933687035653</v>
      </c>
      <c r="E255" s="30">
        <f t="shared" si="19"/>
        <v>6.927977895678556</v>
      </c>
      <c r="F255" s="30">
        <f t="shared" si="18"/>
        <v>1378.6676012400317</v>
      </c>
    </row>
    <row r="256" spans="1:6" ht="12.75">
      <c r="A256" s="5">
        <f t="shared" si="15"/>
        <v>237</v>
      </c>
      <c r="B256" s="30">
        <f t="shared" si="16"/>
        <v>27.573352024800634</v>
      </c>
      <c r="C256" s="39"/>
      <c r="D256" s="30">
        <f t="shared" si="17"/>
        <v>20.680014018600474</v>
      </c>
      <c r="E256" s="30">
        <f t="shared" si="19"/>
        <v>6.89333800620016</v>
      </c>
      <c r="F256" s="30">
        <f t="shared" si="18"/>
        <v>1371.7742632338316</v>
      </c>
    </row>
    <row r="257" spans="1:6" ht="12.75">
      <c r="A257" s="5">
        <f t="shared" si="15"/>
        <v>238</v>
      </c>
      <c r="B257" s="30">
        <f t="shared" si="16"/>
        <v>27.435485264676633</v>
      </c>
      <c r="C257" s="39"/>
      <c r="D257" s="30">
        <f t="shared" si="17"/>
        <v>20.57661394850747</v>
      </c>
      <c r="E257" s="30">
        <f t="shared" si="19"/>
        <v>6.858871316169161</v>
      </c>
      <c r="F257" s="30">
        <f t="shared" si="18"/>
        <v>1364.9153919176624</v>
      </c>
    </row>
    <row r="258" spans="1:6" ht="12.75">
      <c r="A258" s="5">
        <f t="shared" si="15"/>
        <v>239</v>
      </c>
      <c r="B258" s="30">
        <f t="shared" si="16"/>
        <v>27.29830783835325</v>
      </c>
      <c r="C258" s="39"/>
      <c r="D258" s="30">
        <f t="shared" si="17"/>
        <v>20.473730878764936</v>
      </c>
      <c r="E258" s="30">
        <f t="shared" si="19"/>
        <v>6.824576959588313</v>
      </c>
      <c r="F258" s="30">
        <f t="shared" si="18"/>
        <v>1358.0908149580741</v>
      </c>
    </row>
    <row r="259" spans="1:6" ht="12.75">
      <c r="A259" s="5">
        <f t="shared" si="15"/>
        <v>240</v>
      </c>
      <c r="B259" s="30">
        <f t="shared" si="16"/>
        <v>27.161816299161483</v>
      </c>
      <c r="C259" s="39"/>
      <c r="D259" s="30">
        <f t="shared" si="17"/>
        <v>20.37136222437111</v>
      </c>
      <c r="E259" s="30">
        <f t="shared" si="19"/>
        <v>6.790454074790372</v>
      </c>
      <c r="F259" s="30">
        <f t="shared" si="18"/>
        <v>1351.3003608832837</v>
      </c>
    </row>
    <row r="260" spans="1:6" ht="12.75">
      <c r="A260" s="5">
        <f t="shared" si="15"/>
        <v>241</v>
      </c>
      <c r="B260" s="30">
        <f t="shared" si="16"/>
        <v>27.026007217665676</v>
      </c>
      <c r="C260" s="39"/>
      <c r="D260" s="30">
        <f t="shared" si="17"/>
        <v>20.269505413249256</v>
      </c>
      <c r="E260" s="30">
        <f t="shared" si="19"/>
        <v>6.75650180441642</v>
      </c>
      <c r="F260" s="30">
        <f t="shared" si="18"/>
        <v>1344.5438590788672</v>
      </c>
    </row>
    <row r="261" spans="1:6" ht="12.75">
      <c r="A261" s="5">
        <f t="shared" si="15"/>
        <v>242</v>
      </c>
      <c r="B261" s="30">
        <f t="shared" si="16"/>
        <v>26.890877181577345</v>
      </c>
      <c r="C261" s="39"/>
      <c r="D261" s="30">
        <f t="shared" si="17"/>
        <v>20.168157886183007</v>
      </c>
      <c r="E261" s="30">
        <f t="shared" si="19"/>
        <v>6.722719295394338</v>
      </c>
      <c r="F261" s="30">
        <f t="shared" si="18"/>
        <v>1337.8211397834727</v>
      </c>
    </row>
    <row r="262" spans="1:6" ht="12.75">
      <c r="A262" s="5">
        <f t="shared" si="15"/>
        <v>243</v>
      </c>
      <c r="B262" s="30">
        <f t="shared" si="16"/>
        <v>26.756422795669454</v>
      </c>
      <c r="C262" s="39"/>
      <c r="D262" s="30">
        <f t="shared" si="17"/>
        <v>20.06731709675209</v>
      </c>
      <c r="E262" s="30">
        <f t="shared" si="19"/>
        <v>6.689105698917363</v>
      </c>
      <c r="F262" s="30">
        <f t="shared" si="18"/>
        <v>1331.1320340845555</v>
      </c>
    </row>
    <row r="263" spans="1:6" ht="12.75">
      <c r="A263" s="5">
        <f t="shared" si="15"/>
        <v>244</v>
      </c>
      <c r="B263" s="30">
        <f t="shared" si="16"/>
        <v>26.62264068169111</v>
      </c>
      <c r="C263" s="39"/>
      <c r="D263" s="30">
        <f t="shared" si="17"/>
        <v>19.966980511268332</v>
      </c>
      <c r="E263" s="30">
        <f t="shared" si="19"/>
        <v>6.655660170422777</v>
      </c>
      <c r="F263" s="30">
        <f t="shared" si="18"/>
        <v>1324.4763739141326</v>
      </c>
    </row>
    <row r="264" spans="1:6" ht="12.75">
      <c r="A264" s="5">
        <f t="shared" si="15"/>
        <v>245</v>
      </c>
      <c r="B264" s="30">
        <f t="shared" si="16"/>
        <v>26.489527478282653</v>
      </c>
      <c r="C264" s="39"/>
      <c r="D264" s="30">
        <f t="shared" si="17"/>
        <v>19.86714560871199</v>
      </c>
      <c r="E264" s="30">
        <f t="shared" si="19"/>
        <v>6.622381869570663</v>
      </c>
      <c r="F264" s="30">
        <f t="shared" si="18"/>
        <v>1317.853992044562</v>
      </c>
    </row>
    <row r="265" spans="1:6" ht="12.75">
      <c r="A265" s="5">
        <f t="shared" si="15"/>
        <v>246</v>
      </c>
      <c r="B265" s="30">
        <f t="shared" si="16"/>
        <v>26.357079840891238</v>
      </c>
      <c r="C265" s="39"/>
      <c r="D265" s="30">
        <f t="shared" si="17"/>
        <v>19.767809880668427</v>
      </c>
      <c r="E265" s="30">
        <f t="shared" si="19"/>
        <v>6.589269960222811</v>
      </c>
      <c r="F265" s="30">
        <f t="shared" si="18"/>
        <v>1311.2647220843392</v>
      </c>
    </row>
    <row r="266" spans="1:6" ht="12.75">
      <c r="A266" s="5">
        <f t="shared" si="15"/>
        <v>247</v>
      </c>
      <c r="B266" s="30">
        <f t="shared" si="16"/>
        <v>26.225294441686785</v>
      </c>
      <c r="C266" s="39"/>
      <c r="D266" s="30">
        <f t="shared" si="17"/>
        <v>19.668970831265085</v>
      </c>
      <c r="E266" s="30">
        <f t="shared" si="19"/>
        <v>6.5563236104217</v>
      </c>
      <c r="F266" s="30">
        <f t="shared" si="18"/>
        <v>1304.7083984739174</v>
      </c>
    </row>
    <row r="267" spans="1:6" ht="12.75">
      <c r="A267" s="5">
        <f t="shared" si="15"/>
        <v>248</v>
      </c>
      <c r="B267" s="30">
        <f t="shared" si="16"/>
        <v>26.09416796947835</v>
      </c>
      <c r="C267" s="39"/>
      <c r="D267" s="30">
        <f t="shared" si="17"/>
        <v>19.57062597710876</v>
      </c>
      <c r="E267" s="30">
        <f t="shared" si="19"/>
        <v>6.523541992369587</v>
      </c>
      <c r="F267" s="30">
        <f t="shared" si="18"/>
        <v>1298.1848564815477</v>
      </c>
    </row>
    <row r="268" spans="1:6" ht="12.75">
      <c r="A268" s="5">
        <f t="shared" si="15"/>
        <v>249</v>
      </c>
      <c r="B268" s="30">
        <f t="shared" si="16"/>
        <v>25.963697129630955</v>
      </c>
      <c r="C268" s="39"/>
      <c r="D268" s="30">
        <f t="shared" si="17"/>
        <v>19.472772847223215</v>
      </c>
      <c r="E268" s="30">
        <f t="shared" si="19"/>
        <v>6.4909242824077396</v>
      </c>
      <c r="F268" s="30">
        <f t="shared" si="18"/>
        <v>1291.69393219914</v>
      </c>
    </row>
    <row r="269" spans="1:6" ht="12.75">
      <c r="A269" s="5">
        <f t="shared" si="15"/>
        <v>250</v>
      </c>
      <c r="B269" s="30">
        <f t="shared" si="16"/>
        <v>25.8338786439828</v>
      </c>
      <c r="C269" s="39"/>
      <c r="D269" s="30">
        <f t="shared" si="17"/>
        <v>19.375408982987096</v>
      </c>
      <c r="E269" s="30">
        <f t="shared" si="19"/>
        <v>6.4584696609957035</v>
      </c>
      <c r="F269" s="30">
        <f t="shared" si="18"/>
        <v>1285.2354625381442</v>
      </c>
    </row>
    <row r="270" spans="1:6" ht="12.75">
      <c r="A270" s="5">
        <f t="shared" si="15"/>
        <v>251</v>
      </c>
      <c r="B270" s="30">
        <f t="shared" si="16"/>
        <v>25.704709250762885</v>
      </c>
      <c r="C270" s="39"/>
      <c r="D270" s="30">
        <f t="shared" si="17"/>
        <v>19.278531938072163</v>
      </c>
      <c r="E270" s="30">
        <f t="shared" si="19"/>
        <v>6.426177312690722</v>
      </c>
      <c r="F270" s="30">
        <f t="shared" si="18"/>
        <v>1278.8092852254536</v>
      </c>
    </row>
    <row r="271" spans="1:6" ht="12.75">
      <c r="A271" s="5">
        <f t="shared" si="15"/>
        <v>252</v>
      </c>
      <c r="B271" s="30">
        <f t="shared" si="16"/>
        <v>25.576185704509072</v>
      </c>
      <c r="C271" s="39"/>
      <c r="D271" s="30">
        <f t="shared" si="17"/>
        <v>19.182139278381804</v>
      </c>
      <c r="E271" s="30">
        <f t="shared" si="19"/>
        <v>6.394046426127268</v>
      </c>
      <c r="F271" s="30">
        <f t="shared" si="18"/>
        <v>1272.4152387993263</v>
      </c>
    </row>
    <row r="272" spans="1:6" ht="12.75">
      <c r="A272" s="5">
        <f t="shared" si="15"/>
        <v>253</v>
      </c>
      <c r="B272" s="30">
        <f t="shared" si="16"/>
        <v>25.448304775986525</v>
      </c>
      <c r="C272" s="39"/>
      <c r="D272" s="30">
        <f t="shared" si="17"/>
        <v>19.086228581989893</v>
      </c>
      <c r="E272" s="30">
        <f t="shared" si="19"/>
        <v>6.362076193996632</v>
      </c>
      <c r="F272" s="30">
        <f t="shared" si="18"/>
        <v>1266.0531626053296</v>
      </c>
    </row>
    <row r="273" spans="1:6" ht="12.75">
      <c r="A273" s="5">
        <f t="shared" si="15"/>
        <v>254</v>
      </c>
      <c r="B273" s="30">
        <f t="shared" si="16"/>
        <v>25.321063252106594</v>
      </c>
      <c r="C273" s="39"/>
      <c r="D273" s="30">
        <f t="shared" si="17"/>
        <v>18.990797439079945</v>
      </c>
      <c r="E273" s="30">
        <f t="shared" si="19"/>
        <v>6.330265813026649</v>
      </c>
      <c r="F273" s="30">
        <f t="shared" si="18"/>
        <v>1259.722896792303</v>
      </c>
    </row>
    <row r="274" spans="1:6" ht="12.75">
      <c r="A274" s="5">
        <f t="shared" si="15"/>
        <v>255</v>
      </c>
      <c r="B274" s="30">
        <f t="shared" si="16"/>
        <v>25.19445793584606</v>
      </c>
      <c r="C274" s="39"/>
      <c r="D274" s="30">
        <f t="shared" si="17"/>
        <v>18.89584345188454</v>
      </c>
      <c r="E274" s="30">
        <f t="shared" si="19"/>
        <v>6.298614483961519</v>
      </c>
      <c r="F274" s="30">
        <f t="shared" si="18"/>
        <v>1253.4242823083414</v>
      </c>
    </row>
    <row r="275" spans="1:6" ht="12.75">
      <c r="A275" s="5">
        <f t="shared" si="15"/>
        <v>256</v>
      </c>
      <c r="B275" s="30">
        <f t="shared" si="16"/>
        <v>25.068485646166828</v>
      </c>
      <c r="C275" s="39"/>
      <c r="D275" s="30">
        <f t="shared" si="17"/>
        <v>18.80136423462512</v>
      </c>
      <c r="E275" s="30">
        <f t="shared" si="19"/>
        <v>6.267121411541709</v>
      </c>
      <c r="F275" s="30">
        <f t="shared" si="18"/>
        <v>1247.1571608967997</v>
      </c>
    </row>
    <row r="276" spans="1:6" ht="12.75">
      <c r="A276" s="5">
        <f aca="true" t="shared" si="20" ref="A276:A339">IF(A275="","",IF(F275&gt;0,A275+1,""))</f>
        <v>257</v>
      </c>
      <c r="B276" s="30">
        <f aca="true" t="shared" si="21" ref="B276:B339">IF(A276="","",IF(ISBLANK($D$9),MIN(MAX($D$7*F275+IF(plusinterest,D276,0),$D$8),D276+F275),MIN($D$9,F275+D276)))</f>
        <v>25</v>
      </c>
      <c r="C276" s="39"/>
      <c r="D276" s="30">
        <f aca="true" t="shared" si="22" ref="D276:D339">IF(A276="","",$D$6/12*F275)</f>
        <v>18.707357413451994</v>
      </c>
      <c r="E276" s="30">
        <f t="shared" si="19"/>
        <v>6.292642586548006</v>
      </c>
      <c r="F276" s="30">
        <f aca="true" t="shared" si="23" ref="F276:F339">IF(A276="","",F275-E276)</f>
        <v>1240.8645183102517</v>
      </c>
    </row>
    <row r="277" spans="1:6" ht="12.75">
      <c r="A277" s="5">
        <f t="shared" si="20"/>
        <v>258</v>
      </c>
      <c r="B277" s="30">
        <f t="shared" si="21"/>
        <v>25</v>
      </c>
      <c r="C277" s="39"/>
      <c r="D277" s="30">
        <f t="shared" si="22"/>
        <v>18.612967774653775</v>
      </c>
      <c r="E277" s="30">
        <f aca="true" t="shared" si="24" ref="E277:E340">IF(A277="","",B277+C277-D277)</f>
        <v>6.387032225346225</v>
      </c>
      <c r="F277" s="30">
        <f t="shared" si="23"/>
        <v>1234.4774860849054</v>
      </c>
    </row>
    <row r="278" spans="1:6" ht="12.75">
      <c r="A278" s="5">
        <f t="shared" si="20"/>
        <v>259</v>
      </c>
      <c r="B278" s="30">
        <f t="shared" si="21"/>
        <v>25</v>
      </c>
      <c r="C278" s="39"/>
      <c r="D278" s="30">
        <f t="shared" si="22"/>
        <v>18.517162291273582</v>
      </c>
      <c r="E278" s="30">
        <f t="shared" si="24"/>
        <v>6.482837708726418</v>
      </c>
      <c r="F278" s="30">
        <f t="shared" si="23"/>
        <v>1227.994648376179</v>
      </c>
    </row>
    <row r="279" spans="1:6" ht="12.75">
      <c r="A279" s="5">
        <f t="shared" si="20"/>
        <v>260</v>
      </c>
      <c r="B279" s="30">
        <f t="shared" si="21"/>
        <v>25</v>
      </c>
      <c r="C279" s="39"/>
      <c r="D279" s="30">
        <f t="shared" si="22"/>
        <v>18.419919725642682</v>
      </c>
      <c r="E279" s="30">
        <f t="shared" si="24"/>
        <v>6.580080274357318</v>
      </c>
      <c r="F279" s="30">
        <f t="shared" si="23"/>
        <v>1221.4145681018217</v>
      </c>
    </row>
    <row r="280" spans="1:6" ht="12.75">
      <c r="A280" s="5">
        <f t="shared" si="20"/>
        <v>261</v>
      </c>
      <c r="B280" s="30">
        <f t="shared" si="21"/>
        <v>25</v>
      </c>
      <c r="C280" s="39"/>
      <c r="D280" s="30">
        <f t="shared" si="22"/>
        <v>18.321218521527324</v>
      </c>
      <c r="E280" s="30">
        <f t="shared" si="24"/>
        <v>6.678781478472676</v>
      </c>
      <c r="F280" s="30">
        <f t="shared" si="23"/>
        <v>1214.735786623349</v>
      </c>
    </row>
    <row r="281" spans="1:6" ht="12.75">
      <c r="A281" s="5">
        <f t="shared" si="20"/>
        <v>262</v>
      </c>
      <c r="B281" s="30">
        <f t="shared" si="21"/>
        <v>25</v>
      </c>
      <c r="C281" s="39"/>
      <c r="D281" s="30">
        <f t="shared" si="22"/>
        <v>18.221036799350234</v>
      </c>
      <c r="E281" s="30">
        <f t="shared" si="24"/>
        <v>6.778963200649766</v>
      </c>
      <c r="F281" s="30">
        <f t="shared" si="23"/>
        <v>1207.9568234226992</v>
      </c>
    </row>
    <row r="282" spans="1:6" ht="12.75">
      <c r="A282" s="5">
        <f t="shared" si="20"/>
        <v>263</v>
      </c>
      <c r="B282" s="30">
        <f t="shared" si="21"/>
        <v>25</v>
      </c>
      <c r="C282" s="39"/>
      <c r="D282" s="30">
        <f t="shared" si="22"/>
        <v>18.11935235134049</v>
      </c>
      <c r="E282" s="30">
        <f t="shared" si="24"/>
        <v>6.880647648659512</v>
      </c>
      <c r="F282" s="30">
        <f t="shared" si="23"/>
        <v>1201.0761757740397</v>
      </c>
    </row>
    <row r="283" spans="1:6" ht="12.75">
      <c r="A283" s="5">
        <f t="shared" si="20"/>
        <v>264</v>
      </c>
      <c r="B283" s="30">
        <f t="shared" si="21"/>
        <v>25</v>
      </c>
      <c r="C283" s="39"/>
      <c r="D283" s="30">
        <f t="shared" si="22"/>
        <v>18.016142636610596</v>
      </c>
      <c r="E283" s="30">
        <f t="shared" si="24"/>
        <v>6.983857363389404</v>
      </c>
      <c r="F283" s="30">
        <f t="shared" si="23"/>
        <v>1194.0923184106503</v>
      </c>
    </row>
    <row r="284" spans="1:6" ht="12.75">
      <c r="A284" s="5">
        <f t="shared" si="20"/>
        <v>265</v>
      </c>
      <c r="B284" s="30">
        <f t="shared" si="21"/>
        <v>25</v>
      </c>
      <c r="C284" s="39"/>
      <c r="D284" s="30">
        <f t="shared" si="22"/>
        <v>17.911384776159753</v>
      </c>
      <c r="E284" s="30">
        <f t="shared" si="24"/>
        <v>7.088615223840247</v>
      </c>
      <c r="F284" s="30">
        <f t="shared" si="23"/>
        <v>1187.00370318681</v>
      </c>
    </row>
    <row r="285" spans="1:6" ht="12.75">
      <c r="A285" s="5">
        <f t="shared" si="20"/>
        <v>266</v>
      </c>
      <c r="B285" s="30">
        <f t="shared" si="21"/>
        <v>25</v>
      </c>
      <c r="C285" s="39"/>
      <c r="D285" s="30">
        <f t="shared" si="22"/>
        <v>17.80505554780215</v>
      </c>
      <c r="E285" s="30">
        <f t="shared" si="24"/>
        <v>7.1949444521978485</v>
      </c>
      <c r="F285" s="30">
        <f t="shared" si="23"/>
        <v>1179.8087587346122</v>
      </c>
    </row>
    <row r="286" spans="1:6" ht="12.75">
      <c r="A286" s="5">
        <f t="shared" si="20"/>
        <v>267</v>
      </c>
      <c r="B286" s="30">
        <f t="shared" si="21"/>
        <v>25</v>
      </c>
      <c r="C286" s="39"/>
      <c r="D286" s="30">
        <f t="shared" si="22"/>
        <v>17.697131381019183</v>
      </c>
      <c r="E286" s="30">
        <f t="shared" si="24"/>
        <v>7.302868618980817</v>
      </c>
      <c r="F286" s="30">
        <f t="shared" si="23"/>
        <v>1172.5058901156315</v>
      </c>
    </row>
    <row r="287" spans="1:6" ht="12.75">
      <c r="A287" s="5">
        <f t="shared" si="20"/>
        <v>268</v>
      </c>
      <c r="B287" s="30">
        <f t="shared" si="21"/>
        <v>25</v>
      </c>
      <c r="C287" s="39"/>
      <c r="D287" s="30">
        <f t="shared" si="22"/>
        <v>17.58758835173447</v>
      </c>
      <c r="E287" s="30">
        <f t="shared" si="24"/>
        <v>7.412411648265529</v>
      </c>
      <c r="F287" s="30">
        <f t="shared" si="23"/>
        <v>1165.093478467366</v>
      </c>
    </row>
    <row r="288" spans="1:6" ht="12.75">
      <c r="A288" s="5">
        <f t="shared" si="20"/>
        <v>269</v>
      </c>
      <c r="B288" s="30">
        <f t="shared" si="21"/>
        <v>25</v>
      </c>
      <c r="C288" s="39"/>
      <c r="D288" s="30">
        <f t="shared" si="22"/>
        <v>17.47640217701049</v>
      </c>
      <c r="E288" s="30">
        <f t="shared" si="24"/>
        <v>7.523597822989512</v>
      </c>
      <c r="F288" s="30">
        <f t="shared" si="23"/>
        <v>1157.5698806443763</v>
      </c>
    </row>
    <row r="289" spans="1:6" ht="12.75">
      <c r="A289" s="5">
        <f t="shared" si="20"/>
        <v>270</v>
      </c>
      <c r="B289" s="30">
        <f t="shared" si="21"/>
        <v>25</v>
      </c>
      <c r="C289" s="39"/>
      <c r="D289" s="30">
        <f t="shared" si="22"/>
        <v>17.363548209665645</v>
      </c>
      <c r="E289" s="30">
        <f t="shared" si="24"/>
        <v>7.636451790334355</v>
      </c>
      <c r="F289" s="30">
        <f t="shared" si="23"/>
        <v>1149.933428854042</v>
      </c>
    </row>
    <row r="290" spans="1:6" ht="12.75">
      <c r="A290" s="5">
        <f t="shared" si="20"/>
        <v>271</v>
      </c>
      <c r="B290" s="30">
        <f t="shared" si="21"/>
        <v>25</v>
      </c>
      <c r="C290" s="39"/>
      <c r="D290" s="30">
        <f t="shared" si="22"/>
        <v>17.24900143281063</v>
      </c>
      <c r="E290" s="30">
        <f t="shared" si="24"/>
        <v>7.75099856718937</v>
      </c>
      <c r="F290" s="30">
        <f t="shared" si="23"/>
        <v>1142.1824302868527</v>
      </c>
    </row>
    <row r="291" spans="1:6" ht="12.75">
      <c r="A291" s="5">
        <f t="shared" si="20"/>
        <v>272</v>
      </c>
      <c r="B291" s="30">
        <f t="shared" si="21"/>
        <v>25</v>
      </c>
      <c r="C291" s="39"/>
      <c r="D291" s="30">
        <f t="shared" si="22"/>
        <v>17.13273645430279</v>
      </c>
      <c r="E291" s="30">
        <f t="shared" si="24"/>
        <v>7.8672635456972095</v>
      </c>
      <c r="F291" s="30">
        <f t="shared" si="23"/>
        <v>1134.3151667411555</v>
      </c>
    </row>
    <row r="292" spans="1:6" ht="12.75">
      <c r="A292" s="5">
        <f t="shared" si="20"/>
        <v>273</v>
      </c>
      <c r="B292" s="30">
        <f t="shared" si="21"/>
        <v>25</v>
      </c>
      <c r="C292" s="39"/>
      <c r="D292" s="30">
        <f t="shared" si="22"/>
        <v>17.01472750111733</v>
      </c>
      <c r="E292" s="30">
        <f t="shared" si="24"/>
        <v>7.985272498882669</v>
      </c>
      <c r="F292" s="30">
        <f t="shared" si="23"/>
        <v>1126.3298942422728</v>
      </c>
    </row>
    <row r="293" spans="1:6" ht="12.75">
      <c r="A293" s="5">
        <f t="shared" si="20"/>
        <v>274</v>
      </c>
      <c r="B293" s="30">
        <f t="shared" si="21"/>
        <v>25</v>
      </c>
      <c r="C293" s="39"/>
      <c r="D293" s="30">
        <f t="shared" si="22"/>
        <v>16.89494841363409</v>
      </c>
      <c r="E293" s="30">
        <f t="shared" si="24"/>
        <v>8.10505158636591</v>
      </c>
      <c r="F293" s="30">
        <f t="shared" si="23"/>
        <v>1118.2248426559067</v>
      </c>
    </row>
    <row r="294" spans="1:6" ht="12.75">
      <c r="A294" s="5">
        <f t="shared" si="20"/>
        <v>275</v>
      </c>
      <c r="B294" s="30">
        <f t="shared" si="21"/>
        <v>25</v>
      </c>
      <c r="C294" s="39"/>
      <c r="D294" s="30">
        <f t="shared" si="22"/>
        <v>16.773372639838602</v>
      </c>
      <c r="E294" s="30">
        <f t="shared" si="24"/>
        <v>8.226627360161398</v>
      </c>
      <c r="F294" s="30">
        <f t="shared" si="23"/>
        <v>1109.9982152957452</v>
      </c>
    </row>
    <row r="295" spans="1:6" ht="12.75">
      <c r="A295" s="5">
        <f t="shared" si="20"/>
        <v>276</v>
      </c>
      <c r="B295" s="30">
        <f t="shared" si="21"/>
        <v>25</v>
      </c>
      <c r="C295" s="39"/>
      <c r="D295" s="30">
        <f t="shared" si="22"/>
        <v>16.649973229436178</v>
      </c>
      <c r="E295" s="30">
        <f t="shared" si="24"/>
        <v>8.350026770563822</v>
      </c>
      <c r="F295" s="30">
        <f t="shared" si="23"/>
        <v>1101.6481885251815</v>
      </c>
    </row>
    <row r="296" spans="1:6" ht="12.75">
      <c r="A296" s="5">
        <f t="shared" si="20"/>
        <v>277</v>
      </c>
      <c r="B296" s="30">
        <f t="shared" si="21"/>
        <v>25</v>
      </c>
      <c r="C296" s="39"/>
      <c r="D296" s="30">
        <f t="shared" si="22"/>
        <v>16.52472282787772</v>
      </c>
      <c r="E296" s="30">
        <f t="shared" si="24"/>
        <v>8.47527717212228</v>
      </c>
      <c r="F296" s="30">
        <f t="shared" si="23"/>
        <v>1093.1729113530591</v>
      </c>
    </row>
    <row r="297" spans="1:6" ht="12.75">
      <c r="A297" s="5">
        <f t="shared" si="20"/>
        <v>278</v>
      </c>
      <c r="B297" s="30">
        <f t="shared" si="21"/>
        <v>25</v>
      </c>
      <c r="C297" s="39"/>
      <c r="D297" s="30">
        <f t="shared" si="22"/>
        <v>16.397593670295887</v>
      </c>
      <c r="E297" s="30">
        <f t="shared" si="24"/>
        <v>8.602406329704113</v>
      </c>
      <c r="F297" s="30">
        <f t="shared" si="23"/>
        <v>1084.570505023355</v>
      </c>
    </row>
    <row r="298" spans="1:6" ht="12.75">
      <c r="A298" s="5">
        <f t="shared" si="20"/>
        <v>279</v>
      </c>
      <c r="B298" s="30">
        <f t="shared" si="21"/>
        <v>25</v>
      </c>
      <c r="C298" s="39"/>
      <c r="D298" s="30">
        <f t="shared" si="22"/>
        <v>16.268557575350325</v>
      </c>
      <c r="E298" s="30">
        <f t="shared" si="24"/>
        <v>8.731442424649675</v>
      </c>
      <c r="F298" s="30">
        <f t="shared" si="23"/>
        <v>1075.8390625987054</v>
      </c>
    </row>
    <row r="299" spans="1:6" ht="12.75">
      <c r="A299" s="5">
        <f t="shared" si="20"/>
        <v>280</v>
      </c>
      <c r="B299" s="30">
        <f t="shared" si="21"/>
        <v>25</v>
      </c>
      <c r="C299" s="39"/>
      <c r="D299" s="30">
        <f t="shared" si="22"/>
        <v>16.13758593898058</v>
      </c>
      <c r="E299" s="30">
        <f t="shared" si="24"/>
        <v>8.862414061019422</v>
      </c>
      <c r="F299" s="30">
        <f t="shared" si="23"/>
        <v>1066.9766485376858</v>
      </c>
    </row>
    <row r="300" spans="1:6" ht="12.75">
      <c r="A300" s="5">
        <f t="shared" si="20"/>
        <v>281</v>
      </c>
      <c r="B300" s="30">
        <f t="shared" si="21"/>
        <v>25</v>
      </c>
      <c r="C300" s="39"/>
      <c r="D300" s="30">
        <f t="shared" si="22"/>
        <v>16.00464972806529</v>
      </c>
      <c r="E300" s="30">
        <f t="shared" si="24"/>
        <v>8.995350271934711</v>
      </c>
      <c r="F300" s="30">
        <f t="shared" si="23"/>
        <v>1057.981298265751</v>
      </c>
    </row>
    <row r="301" spans="1:6" ht="12.75">
      <c r="A301" s="5">
        <f t="shared" si="20"/>
        <v>282</v>
      </c>
      <c r="B301" s="30">
        <f t="shared" si="21"/>
        <v>25</v>
      </c>
      <c r="C301" s="39"/>
      <c r="D301" s="30">
        <f t="shared" si="22"/>
        <v>15.869719473986265</v>
      </c>
      <c r="E301" s="30">
        <f t="shared" si="24"/>
        <v>9.130280526013735</v>
      </c>
      <c r="F301" s="30">
        <f t="shared" si="23"/>
        <v>1048.8510177397375</v>
      </c>
    </row>
    <row r="302" spans="1:6" ht="12.75">
      <c r="A302" s="5">
        <f t="shared" si="20"/>
        <v>283</v>
      </c>
      <c r="B302" s="30">
        <f t="shared" si="21"/>
        <v>25</v>
      </c>
      <c r="C302" s="39"/>
      <c r="D302" s="30">
        <f t="shared" si="22"/>
        <v>15.732765266096061</v>
      </c>
      <c r="E302" s="30">
        <f t="shared" si="24"/>
        <v>9.267234733903939</v>
      </c>
      <c r="F302" s="30">
        <f t="shared" si="23"/>
        <v>1039.5837830058335</v>
      </c>
    </row>
    <row r="303" spans="1:6" ht="12.75">
      <c r="A303" s="5">
        <f t="shared" si="20"/>
        <v>284</v>
      </c>
      <c r="B303" s="30">
        <f t="shared" si="21"/>
        <v>25</v>
      </c>
      <c r="C303" s="39"/>
      <c r="D303" s="30">
        <f t="shared" si="22"/>
        <v>15.593756745087502</v>
      </c>
      <c r="E303" s="30">
        <f t="shared" si="24"/>
        <v>9.406243254912498</v>
      </c>
      <c r="F303" s="30">
        <f t="shared" si="23"/>
        <v>1030.1775397509211</v>
      </c>
    </row>
    <row r="304" spans="1:6" ht="12.75">
      <c r="A304" s="5">
        <f t="shared" si="20"/>
        <v>285</v>
      </c>
      <c r="B304" s="30">
        <f t="shared" si="21"/>
        <v>25</v>
      </c>
      <c r="C304" s="39"/>
      <c r="D304" s="30">
        <f t="shared" si="22"/>
        <v>15.452663096263816</v>
      </c>
      <c r="E304" s="30">
        <f t="shared" si="24"/>
        <v>9.547336903736184</v>
      </c>
      <c r="F304" s="30">
        <f t="shared" si="23"/>
        <v>1020.6302028471849</v>
      </c>
    </row>
    <row r="305" spans="1:6" ht="12.75">
      <c r="A305" s="5">
        <f t="shared" si="20"/>
        <v>286</v>
      </c>
      <c r="B305" s="30">
        <f t="shared" si="21"/>
        <v>25</v>
      </c>
      <c r="C305" s="39"/>
      <c r="D305" s="30">
        <f t="shared" si="22"/>
        <v>15.309453042707773</v>
      </c>
      <c r="E305" s="30">
        <f t="shared" si="24"/>
        <v>9.690546957292227</v>
      </c>
      <c r="F305" s="30">
        <f t="shared" si="23"/>
        <v>1010.9396558898927</v>
      </c>
    </row>
    <row r="306" spans="1:6" ht="12.75">
      <c r="A306" s="5">
        <f t="shared" si="20"/>
        <v>287</v>
      </c>
      <c r="B306" s="30">
        <f t="shared" si="21"/>
        <v>25</v>
      </c>
      <c r="C306" s="39"/>
      <c r="D306" s="30">
        <f t="shared" si="22"/>
        <v>15.16409483834839</v>
      </c>
      <c r="E306" s="30">
        <f t="shared" si="24"/>
        <v>9.83590516165161</v>
      </c>
      <c r="F306" s="30">
        <f t="shared" si="23"/>
        <v>1001.1037507282412</v>
      </c>
    </row>
    <row r="307" spans="1:6" ht="12.75">
      <c r="A307" s="5">
        <f t="shared" si="20"/>
        <v>288</v>
      </c>
      <c r="B307" s="30">
        <f t="shared" si="21"/>
        <v>25</v>
      </c>
      <c r="C307" s="39"/>
      <c r="D307" s="30">
        <f t="shared" si="22"/>
        <v>15.016556260923617</v>
      </c>
      <c r="E307" s="30">
        <f t="shared" si="24"/>
        <v>9.983443739076383</v>
      </c>
      <c r="F307" s="30">
        <f t="shared" si="23"/>
        <v>991.1203069891648</v>
      </c>
    </row>
    <row r="308" spans="1:6" ht="12.75">
      <c r="A308" s="5">
        <f t="shared" si="20"/>
        <v>289</v>
      </c>
      <c r="B308" s="30">
        <f t="shared" si="21"/>
        <v>25</v>
      </c>
      <c r="C308" s="39"/>
      <c r="D308" s="30">
        <f t="shared" si="22"/>
        <v>14.866804604837471</v>
      </c>
      <c r="E308" s="30">
        <f t="shared" si="24"/>
        <v>10.133195395162529</v>
      </c>
      <c r="F308" s="30">
        <f t="shared" si="23"/>
        <v>980.9871115940023</v>
      </c>
    </row>
    <row r="309" spans="1:6" ht="12.75">
      <c r="A309" s="5">
        <f t="shared" si="20"/>
        <v>290</v>
      </c>
      <c r="B309" s="30">
        <f t="shared" si="21"/>
        <v>25</v>
      </c>
      <c r="C309" s="39"/>
      <c r="D309" s="30">
        <f t="shared" si="22"/>
        <v>14.714806673910033</v>
      </c>
      <c r="E309" s="30">
        <f t="shared" si="24"/>
        <v>10.285193326089967</v>
      </c>
      <c r="F309" s="30">
        <f t="shared" si="23"/>
        <v>970.7019182679123</v>
      </c>
    </row>
    <row r="310" spans="1:6" ht="12.75">
      <c r="A310" s="5">
        <f t="shared" si="20"/>
        <v>291</v>
      </c>
      <c r="B310" s="30">
        <f t="shared" si="21"/>
        <v>25</v>
      </c>
      <c r="C310" s="39"/>
      <c r="D310" s="30">
        <f t="shared" si="22"/>
        <v>14.560528774018685</v>
      </c>
      <c r="E310" s="30">
        <f t="shared" si="24"/>
        <v>10.439471225981315</v>
      </c>
      <c r="F310" s="30">
        <f t="shared" si="23"/>
        <v>960.2624470419311</v>
      </c>
    </row>
    <row r="311" spans="1:6" ht="12.75">
      <c r="A311" s="5">
        <f t="shared" si="20"/>
        <v>292</v>
      </c>
      <c r="B311" s="30">
        <f t="shared" si="21"/>
        <v>25</v>
      </c>
      <c r="C311" s="39"/>
      <c r="D311" s="30">
        <f t="shared" si="22"/>
        <v>14.403936705628965</v>
      </c>
      <c r="E311" s="30">
        <f t="shared" si="24"/>
        <v>10.596063294371035</v>
      </c>
      <c r="F311" s="30">
        <f t="shared" si="23"/>
        <v>949.6663837475601</v>
      </c>
    </row>
    <row r="312" spans="1:6" ht="12.75">
      <c r="A312" s="5">
        <f t="shared" si="20"/>
        <v>293</v>
      </c>
      <c r="B312" s="30">
        <f t="shared" si="21"/>
        <v>25</v>
      </c>
      <c r="C312" s="39"/>
      <c r="D312" s="30">
        <f t="shared" si="22"/>
        <v>14.2449957562134</v>
      </c>
      <c r="E312" s="30">
        <f t="shared" si="24"/>
        <v>10.7550042437866</v>
      </c>
      <c r="F312" s="30">
        <f t="shared" si="23"/>
        <v>938.9113795037734</v>
      </c>
    </row>
    <row r="313" spans="1:6" ht="12.75">
      <c r="A313" s="5">
        <f t="shared" si="20"/>
        <v>294</v>
      </c>
      <c r="B313" s="30">
        <f t="shared" si="21"/>
        <v>25</v>
      </c>
      <c r="C313" s="39"/>
      <c r="D313" s="30">
        <f t="shared" si="22"/>
        <v>14.083670692556602</v>
      </c>
      <c r="E313" s="30">
        <f t="shared" si="24"/>
        <v>10.916329307443398</v>
      </c>
      <c r="F313" s="30">
        <f t="shared" si="23"/>
        <v>927.99505019633</v>
      </c>
    </row>
    <row r="314" spans="1:6" ht="12.75">
      <c r="A314" s="5">
        <f t="shared" si="20"/>
        <v>295</v>
      </c>
      <c r="B314" s="30">
        <f t="shared" si="21"/>
        <v>25</v>
      </c>
      <c r="C314" s="39"/>
      <c r="D314" s="30">
        <f t="shared" si="22"/>
        <v>13.91992575294495</v>
      </c>
      <c r="E314" s="30">
        <f t="shared" si="24"/>
        <v>11.08007424705505</v>
      </c>
      <c r="F314" s="30">
        <f t="shared" si="23"/>
        <v>916.914975949275</v>
      </c>
    </row>
    <row r="315" spans="1:6" ht="12.75">
      <c r="A315" s="5">
        <f t="shared" si="20"/>
        <v>296</v>
      </c>
      <c r="B315" s="30">
        <f t="shared" si="21"/>
        <v>25</v>
      </c>
      <c r="C315" s="39"/>
      <c r="D315" s="30">
        <f t="shared" si="22"/>
        <v>13.753724639239124</v>
      </c>
      <c r="E315" s="30">
        <f t="shared" si="24"/>
        <v>11.246275360760876</v>
      </c>
      <c r="F315" s="30">
        <f t="shared" si="23"/>
        <v>905.6687005885142</v>
      </c>
    </row>
    <row r="316" spans="1:6" ht="12.75">
      <c r="A316" s="5">
        <f t="shared" si="20"/>
        <v>297</v>
      </c>
      <c r="B316" s="30">
        <f t="shared" si="21"/>
        <v>25</v>
      </c>
      <c r="C316" s="39"/>
      <c r="D316" s="30">
        <f t="shared" si="22"/>
        <v>13.585030508827712</v>
      </c>
      <c r="E316" s="30">
        <f t="shared" si="24"/>
        <v>11.414969491172288</v>
      </c>
      <c r="F316" s="30">
        <f t="shared" si="23"/>
        <v>894.2537310973419</v>
      </c>
    </row>
    <row r="317" spans="1:6" ht="12.75">
      <c r="A317" s="5">
        <f t="shared" si="20"/>
        <v>298</v>
      </c>
      <c r="B317" s="30">
        <f t="shared" si="21"/>
        <v>25</v>
      </c>
      <c r="C317" s="39"/>
      <c r="D317" s="30">
        <f t="shared" si="22"/>
        <v>13.413805966460128</v>
      </c>
      <c r="E317" s="30">
        <f t="shared" si="24"/>
        <v>11.586194033539872</v>
      </c>
      <c r="F317" s="30">
        <f t="shared" si="23"/>
        <v>882.667537063802</v>
      </c>
    </row>
    <row r="318" spans="1:6" ht="12.75">
      <c r="A318" s="5">
        <f t="shared" si="20"/>
        <v>299</v>
      </c>
      <c r="B318" s="30">
        <f t="shared" si="21"/>
        <v>25</v>
      </c>
      <c r="C318" s="39"/>
      <c r="D318" s="30">
        <f t="shared" si="22"/>
        <v>13.24001305595703</v>
      </c>
      <c r="E318" s="30">
        <f t="shared" si="24"/>
        <v>11.75998694404297</v>
      </c>
      <c r="F318" s="30">
        <f t="shared" si="23"/>
        <v>870.907550119759</v>
      </c>
    </row>
    <row r="319" spans="1:6" ht="12.75">
      <c r="A319" s="5">
        <f t="shared" si="20"/>
        <v>300</v>
      </c>
      <c r="B319" s="30">
        <f t="shared" si="21"/>
        <v>25</v>
      </c>
      <c r="C319" s="39"/>
      <c r="D319" s="30">
        <f t="shared" si="22"/>
        <v>13.063613251796385</v>
      </c>
      <c r="E319" s="30">
        <f t="shared" si="24"/>
        <v>11.936386748203615</v>
      </c>
      <c r="F319" s="30">
        <f t="shared" si="23"/>
        <v>858.9711633715553</v>
      </c>
    </row>
    <row r="320" spans="1:6" ht="12.75">
      <c r="A320" s="5">
        <f t="shared" si="20"/>
        <v>301</v>
      </c>
      <c r="B320" s="30">
        <f t="shared" si="21"/>
        <v>25</v>
      </c>
      <c r="C320" s="39"/>
      <c r="D320" s="30">
        <f t="shared" si="22"/>
        <v>12.88456745057333</v>
      </c>
      <c r="E320" s="30">
        <f t="shared" si="24"/>
        <v>12.11543254942667</v>
      </c>
      <c r="F320" s="30">
        <f t="shared" si="23"/>
        <v>846.8557308221286</v>
      </c>
    </row>
    <row r="321" spans="1:6" ht="12.75">
      <c r="A321" s="5">
        <f t="shared" si="20"/>
        <v>302</v>
      </c>
      <c r="B321" s="30">
        <f t="shared" si="21"/>
        <v>25</v>
      </c>
      <c r="C321" s="39"/>
      <c r="D321" s="30">
        <f t="shared" si="22"/>
        <v>12.702835962331928</v>
      </c>
      <c r="E321" s="30">
        <f t="shared" si="24"/>
        <v>12.297164037668072</v>
      </c>
      <c r="F321" s="30">
        <f t="shared" si="23"/>
        <v>834.5585667844606</v>
      </c>
    </row>
    <row r="322" spans="1:6" ht="12.75">
      <c r="A322" s="5">
        <f t="shared" si="20"/>
        <v>303</v>
      </c>
      <c r="B322" s="30">
        <f t="shared" si="21"/>
        <v>25</v>
      </c>
      <c r="C322" s="39"/>
      <c r="D322" s="30">
        <f t="shared" si="22"/>
        <v>12.51837850176691</v>
      </c>
      <c r="E322" s="30">
        <f t="shared" si="24"/>
        <v>12.48162149823309</v>
      </c>
      <c r="F322" s="30">
        <f t="shared" si="23"/>
        <v>822.0769452862276</v>
      </c>
    </row>
    <row r="323" spans="1:6" ht="12.75">
      <c r="A323" s="5">
        <f t="shared" si="20"/>
        <v>304</v>
      </c>
      <c r="B323" s="30">
        <f t="shared" si="21"/>
        <v>25</v>
      </c>
      <c r="C323" s="39"/>
      <c r="D323" s="30">
        <f t="shared" si="22"/>
        <v>12.331154179293414</v>
      </c>
      <c r="E323" s="30">
        <f t="shared" si="24"/>
        <v>12.668845820706586</v>
      </c>
      <c r="F323" s="30">
        <f t="shared" si="23"/>
        <v>809.408099465521</v>
      </c>
    </row>
    <row r="324" spans="1:6" ht="12.75">
      <c r="A324" s="5">
        <f t="shared" si="20"/>
        <v>305</v>
      </c>
      <c r="B324" s="30">
        <f t="shared" si="21"/>
        <v>25</v>
      </c>
      <c r="C324" s="39"/>
      <c r="D324" s="30">
        <f t="shared" si="22"/>
        <v>12.141121491982814</v>
      </c>
      <c r="E324" s="30">
        <f t="shared" si="24"/>
        <v>12.858878508017186</v>
      </c>
      <c r="F324" s="30">
        <f t="shared" si="23"/>
        <v>796.5492209575038</v>
      </c>
    </row>
    <row r="325" spans="1:6" ht="12.75">
      <c r="A325" s="5">
        <f t="shared" si="20"/>
        <v>306</v>
      </c>
      <c r="B325" s="30">
        <f t="shared" si="21"/>
        <v>25</v>
      </c>
      <c r="C325" s="39"/>
      <c r="D325" s="30">
        <f t="shared" si="22"/>
        <v>11.948238314362557</v>
      </c>
      <c r="E325" s="30">
        <f t="shared" si="24"/>
        <v>13.051761685637443</v>
      </c>
      <c r="F325" s="30">
        <f t="shared" si="23"/>
        <v>783.4974592718664</v>
      </c>
    </row>
    <row r="326" spans="1:6" ht="12.75">
      <c r="A326" s="5">
        <f t="shared" si="20"/>
        <v>307</v>
      </c>
      <c r="B326" s="30">
        <f t="shared" si="21"/>
        <v>25</v>
      </c>
      <c r="C326" s="39"/>
      <c r="D326" s="30">
        <f t="shared" si="22"/>
        <v>11.752461889077995</v>
      </c>
      <c r="E326" s="30">
        <f t="shared" si="24"/>
        <v>13.247538110922005</v>
      </c>
      <c r="F326" s="30">
        <f t="shared" si="23"/>
        <v>770.2499211609444</v>
      </c>
    </row>
    <row r="327" spans="1:6" ht="12.75">
      <c r="A327" s="5">
        <f t="shared" si="20"/>
        <v>308</v>
      </c>
      <c r="B327" s="30">
        <f t="shared" si="21"/>
        <v>25</v>
      </c>
      <c r="C327" s="39"/>
      <c r="D327" s="30">
        <f t="shared" si="22"/>
        <v>11.553748817414165</v>
      </c>
      <c r="E327" s="30">
        <f t="shared" si="24"/>
        <v>13.446251182585835</v>
      </c>
      <c r="F327" s="30">
        <f t="shared" si="23"/>
        <v>756.8036699783586</v>
      </c>
    </row>
    <row r="328" spans="1:6" ht="12.75">
      <c r="A328" s="5">
        <f t="shared" si="20"/>
        <v>309</v>
      </c>
      <c r="B328" s="30">
        <f t="shared" si="21"/>
        <v>25</v>
      </c>
      <c r="C328" s="39"/>
      <c r="D328" s="30">
        <f t="shared" si="22"/>
        <v>11.352055049675378</v>
      </c>
      <c r="E328" s="30">
        <f t="shared" si="24"/>
        <v>13.647944950324622</v>
      </c>
      <c r="F328" s="30">
        <f t="shared" si="23"/>
        <v>743.155725028034</v>
      </c>
    </row>
    <row r="329" spans="1:6" ht="12.75">
      <c r="A329" s="5">
        <f t="shared" si="20"/>
        <v>310</v>
      </c>
      <c r="B329" s="30">
        <f t="shared" si="21"/>
        <v>25</v>
      </c>
      <c r="C329" s="39"/>
      <c r="D329" s="30">
        <f t="shared" si="22"/>
        <v>11.14733587542051</v>
      </c>
      <c r="E329" s="30">
        <f t="shared" si="24"/>
        <v>13.85266412457949</v>
      </c>
      <c r="F329" s="30">
        <f t="shared" si="23"/>
        <v>729.3030609034545</v>
      </c>
    </row>
    <row r="330" spans="1:6" ht="12.75">
      <c r="A330" s="5">
        <f t="shared" si="20"/>
        <v>311</v>
      </c>
      <c r="B330" s="30">
        <f t="shared" si="21"/>
        <v>25</v>
      </c>
      <c r="C330" s="39"/>
      <c r="D330" s="30">
        <f t="shared" si="22"/>
        <v>10.939545913551816</v>
      </c>
      <c r="E330" s="30">
        <f t="shared" si="24"/>
        <v>14.060454086448184</v>
      </c>
      <c r="F330" s="30">
        <f t="shared" si="23"/>
        <v>715.2426068170063</v>
      </c>
    </row>
    <row r="331" spans="1:6" ht="12.75">
      <c r="A331" s="5">
        <f t="shared" si="20"/>
        <v>312</v>
      </c>
      <c r="B331" s="30">
        <f t="shared" si="21"/>
        <v>25</v>
      </c>
      <c r="C331" s="39"/>
      <c r="D331" s="30">
        <f t="shared" si="22"/>
        <v>10.728639102255094</v>
      </c>
      <c r="E331" s="30">
        <f t="shared" si="24"/>
        <v>14.271360897744906</v>
      </c>
      <c r="F331" s="30">
        <f t="shared" si="23"/>
        <v>700.9712459192614</v>
      </c>
    </row>
    <row r="332" spans="1:6" ht="12.75">
      <c r="A332" s="5">
        <f t="shared" si="20"/>
        <v>313</v>
      </c>
      <c r="B332" s="30">
        <f t="shared" si="21"/>
        <v>25</v>
      </c>
      <c r="C332" s="39"/>
      <c r="D332" s="30">
        <f t="shared" si="22"/>
        <v>10.51456868878892</v>
      </c>
      <c r="E332" s="30">
        <f t="shared" si="24"/>
        <v>14.48543131121108</v>
      </c>
      <c r="F332" s="30">
        <f t="shared" si="23"/>
        <v>686.4858146080503</v>
      </c>
    </row>
    <row r="333" spans="1:6" ht="12.75">
      <c r="A333" s="5">
        <f t="shared" si="20"/>
        <v>314</v>
      </c>
      <c r="B333" s="30">
        <f t="shared" si="21"/>
        <v>25</v>
      </c>
      <c r="C333" s="39"/>
      <c r="D333" s="30">
        <f t="shared" si="22"/>
        <v>10.297287219120754</v>
      </c>
      <c r="E333" s="30">
        <f t="shared" si="24"/>
        <v>14.702712780879246</v>
      </c>
      <c r="F333" s="30">
        <f t="shared" si="23"/>
        <v>671.7831018271711</v>
      </c>
    </row>
    <row r="334" spans="1:6" ht="12.75">
      <c r="A334" s="5">
        <f t="shared" si="20"/>
        <v>315</v>
      </c>
      <c r="B334" s="30">
        <f t="shared" si="21"/>
        <v>25</v>
      </c>
      <c r="C334" s="39"/>
      <c r="D334" s="30">
        <f t="shared" si="22"/>
        <v>10.076746527407566</v>
      </c>
      <c r="E334" s="30">
        <f t="shared" si="24"/>
        <v>14.923253472592434</v>
      </c>
      <c r="F334" s="30">
        <f t="shared" si="23"/>
        <v>656.8598483545786</v>
      </c>
    </row>
    <row r="335" spans="1:6" ht="12.75">
      <c r="A335" s="5">
        <f t="shared" si="20"/>
        <v>316</v>
      </c>
      <c r="B335" s="30">
        <f t="shared" si="21"/>
        <v>25</v>
      </c>
      <c r="C335" s="39"/>
      <c r="D335" s="30">
        <f t="shared" si="22"/>
        <v>9.852897725318678</v>
      </c>
      <c r="E335" s="30">
        <f t="shared" si="24"/>
        <v>15.147102274681322</v>
      </c>
      <c r="F335" s="30">
        <f t="shared" si="23"/>
        <v>641.7127460798973</v>
      </c>
    </row>
    <row r="336" spans="1:6" ht="12.75">
      <c r="A336" s="5">
        <f t="shared" si="20"/>
        <v>317</v>
      </c>
      <c r="B336" s="30">
        <f t="shared" si="21"/>
        <v>25</v>
      </c>
      <c r="C336" s="39"/>
      <c r="D336" s="30">
        <f t="shared" si="22"/>
        <v>9.62569119119846</v>
      </c>
      <c r="E336" s="30">
        <f t="shared" si="24"/>
        <v>15.37430880880154</v>
      </c>
      <c r="F336" s="30">
        <f t="shared" si="23"/>
        <v>626.3384372710958</v>
      </c>
    </row>
    <row r="337" spans="1:6" ht="12.75">
      <c r="A337" s="5">
        <f t="shared" si="20"/>
        <v>318</v>
      </c>
      <c r="B337" s="30">
        <f t="shared" si="21"/>
        <v>25</v>
      </c>
      <c r="C337" s="39"/>
      <c r="D337" s="30">
        <f t="shared" si="22"/>
        <v>9.395076559066437</v>
      </c>
      <c r="E337" s="30">
        <f t="shared" si="24"/>
        <v>15.604923440933563</v>
      </c>
      <c r="F337" s="30">
        <f t="shared" si="23"/>
        <v>610.7335138301622</v>
      </c>
    </row>
    <row r="338" spans="1:6" ht="12.75">
      <c r="A338" s="5">
        <f t="shared" si="20"/>
        <v>319</v>
      </c>
      <c r="B338" s="30">
        <f t="shared" si="21"/>
        <v>25</v>
      </c>
      <c r="C338" s="39"/>
      <c r="D338" s="30">
        <f t="shared" si="22"/>
        <v>9.161002707452433</v>
      </c>
      <c r="E338" s="30">
        <f t="shared" si="24"/>
        <v>15.838997292547567</v>
      </c>
      <c r="F338" s="30">
        <f t="shared" si="23"/>
        <v>594.8945165376147</v>
      </c>
    </row>
    <row r="339" spans="1:6" ht="12.75">
      <c r="A339" s="5">
        <f t="shared" si="20"/>
        <v>320</v>
      </c>
      <c r="B339" s="30">
        <f t="shared" si="21"/>
        <v>25</v>
      </c>
      <c r="C339" s="39"/>
      <c r="D339" s="30">
        <f t="shared" si="22"/>
        <v>8.92341774806422</v>
      </c>
      <c r="E339" s="30">
        <f t="shared" si="24"/>
        <v>16.076582251935783</v>
      </c>
      <c r="F339" s="30">
        <f t="shared" si="23"/>
        <v>578.8179342856789</v>
      </c>
    </row>
    <row r="340" spans="1:6" ht="12.75">
      <c r="A340" s="5">
        <f aca="true" t="shared" si="25" ref="A340:A379">IF(A339="","",IF(F339&gt;0,A339+1,""))</f>
        <v>321</v>
      </c>
      <c r="B340" s="30">
        <f aca="true" t="shared" si="26" ref="B340:B379">IF(A340="","",IF(ISBLANK($D$9),MIN(MAX($D$7*F339+IF(plusinterest,D340,0),$D$8),D340+F339),MIN($D$9,F339+D340)))</f>
        <v>25</v>
      </c>
      <c r="C340" s="39"/>
      <c r="D340" s="30">
        <f aca="true" t="shared" si="27" ref="D340:D379">IF(A340="","",$D$6/12*F339)</f>
        <v>8.682269014285183</v>
      </c>
      <c r="E340" s="30">
        <f t="shared" si="24"/>
        <v>16.317730985714817</v>
      </c>
      <c r="F340" s="30">
        <f aca="true" t="shared" si="28" ref="F340:F379">IF(A340="","",F339-E340)</f>
        <v>562.5002032999641</v>
      </c>
    </row>
    <row r="341" spans="1:6" ht="12.75">
      <c r="A341" s="5">
        <f t="shared" si="25"/>
        <v>322</v>
      </c>
      <c r="B341" s="30">
        <f t="shared" si="26"/>
        <v>25</v>
      </c>
      <c r="C341" s="39"/>
      <c r="D341" s="30">
        <f t="shared" si="27"/>
        <v>8.437503049499462</v>
      </c>
      <c r="E341" s="30">
        <f aca="true" t="shared" si="29" ref="E341:E379">IF(A341="","",B341+C341-D341)</f>
        <v>16.562496950500538</v>
      </c>
      <c r="F341" s="30">
        <f t="shared" si="28"/>
        <v>545.9377063494636</v>
      </c>
    </row>
    <row r="342" spans="1:6" ht="12.75">
      <c r="A342" s="5">
        <f t="shared" si="25"/>
        <v>323</v>
      </c>
      <c r="B342" s="30">
        <f t="shared" si="26"/>
        <v>25</v>
      </c>
      <c r="C342" s="39"/>
      <c r="D342" s="30">
        <f t="shared" si="27"/>
        <v>8.189065595241955</v>
      </c>
      <c r="E342" s="30">
        <f t="shared" si="29"/>
        <v>16.810934404758044</v>
      </c>
      <c r="F342" s="30">
        <f t="shared" si="28"/>
        <v>529.1267719447055</v>
      </c>
    </row>
    <row r="343" spans="1:6" ht="12.75">
      <c r="A343" s="5">
        <f t="shared" si="25"/>
        <v>324</v>
      </c>
      <c r="B343" s="30">
        <f t="shared" si="26"/>
        <v>25</v>
      </c>
      <c r="C343" s="39"/>
      <c r="D343" s="30">
        <f t="shared" si="27"/>
        <v>7.936901579170582</v>
      </c>
      <c r="E343" s="30">
        <f t="shared" si="29"/>
        <v>17.06309842082942</v>
      </c>
      <c r="F343" s="30">
        <f t="shared" si="28"/>
        <v>512.0636735238761</v>
      </c>
    </row>
    <row r="344" spans="1:6" ht="12.75">
      <c r="A344" s="5">
        <f t="shared" si="25"/>
        <v>325</v>
      </c>
      <c r="B344" s="30">
        <f t="shared" si="26"/>
        <v>25</v>
      </c>
      <c r="C344" s="39"/>
      <c r="D344" s="30">
        <f t="shared" si="27"/>
        <v>7.6809551028581415</v>
      </c>
      <c r="E344" s="30">
        <f t="shared" si="29"/>
        <v>17.319044897141858</v>
      </c>
      <c r="F344" s="30">
        <f t="shared" si="28"/>
        <v>494.74462862673425</v>
      </c>
    </row>
    <row r="345" spans="1:6" ht="12.75">
      <c r="A345" s="5">
        <f t="shared" si="25"/>
        <v>326</v>
      </c>
      <c r="B345" s="30">
        <f t="shared" si="26"/>
        <v>25</v>
      </c>
      <c r="C345" s="39"/>
      <c r="D345" s="30">
        <f t="shared" si="27"/>
        <v>7.421169429401013</v>
      </c>
      <c r="E345" s="30">
        <f t="shared" si="29"/>
        <v>17.57883057059899</v>
      </c>
      <c r="F345" s="30">
        <f t="shared" si="28"/>
        <v>477.16579805613526</v>
      </c>
    </row>
    <row r="346" spans="1:6" ht="12.75">
      <c r="A346" s="5">
        <f t="shared" si="25"/>
        <v>327</v>
      </c>
      <c r="B346" s="30">
        <f t="shared" si="26"/>
        <v>25</v>
      </c>
      <c r="C346" s="39"/>
      <c r="D346" s="30">
        <f t="shared" si="27"/>
        <v>7.157486970842029</v>
      </c>
      <c r="E346" s="30">
        <f t="shared" si="29"/>
        <v>17.84251302915797</v>
      </c>
      <c r="F346" s="30">
        <f t="shared" si="28"/>
        <v>459.32328502697726</v>
      </c>
    </row>
    <row r="347" spans="1:6" ht="12.75">
      <c r="A347" s="5">
        <f t="shared" si="25"/>
        <v>328</v>
      </c>
      <c r="B347" s="30">
        <f t="shared" si="26"/>
        <v>25</v>
      </c>
      <c r="C347" s="39"/>
      <c r="D347" s="30">
        <f t="shared" si="27"/>
        <v>6.889849275404659</v>
      </c>
      <c r="E347" s="30">
        <f t="shared" si="29"/>
        <v>18.110150724595343</v>
      </c>
      <c r="F347" s="30">
        <f t="shared" si="28"/>
        <v>441.21313430238195</v>
      </c>
    </row>
    <row r="348" spans="1:6" ht="12.75">
      <c r="A348" s="5">
        <f t="shared" si="25"/>
        <v>329</v>
      </c>
      <c r="B348" s="30">
        <f t="shared" si="26"/>
        <v>25</v>
      </c>
      <c r="C348" s="39"/>
      <c r="D348" s="30">
        <f t="shared" si="27"/>
        <v>6.6181970145357285</v>
      </c>
      <c r="E348" s="30">
        <f t="shared" si="29"/>
        <v>18.381802985464272</v>
      </c>
      <c r="F348" s="30">
        <f t="shared" si="28"/>
        <v>422.83133131691767</v>
      </c>
    </row>
    <row r="349" spans="1:6" ht="12.75">
      <c r="A349" s="5">
        <f t="shared" si="25"/>
        <v>330</v>
      </c>
      <c r="B349" s="30">
        <f t="shared" si="26"/>
        <v>25</v>
      </c>
      <c r="C349" s="39"/>
      <c r="D349" s="30">
        <f t="shared" si="27"/>
        <v>6.342469969753765</v>
      </c>
      <c r="E349" s="30">
        <f t="shared" si="29"/>
        <v>18.657530030246235</v>
      </c>
      <c r="F349" s="30">
        <f t="shared" si="28"/>
        <v>404.17380128667145</v>
      </c>
    </row>
    <row r="350" spans="1:6" ht="12.75">
      <c r="A350" s="5">
        <f t="shared" si="25"/>
        <v>331</v>
      </c>
      <c r="B350" s="30">
        <f t="shared" si="26"/>
        <v>25</v>
      </c>
      <c r="C350" s="39"/>
      <c r="D350" s="30">
        <f t="shared" si="27"/>
        <v>6.062607019300072</v>
      </c>
      <c r="E350" s="30">
        <f t="shared" si="29"/>
        <v>18.93739298069993</v>
      </c>
      <c r="F350" s="30">
        <f t="shared" si="28"/>
        <v>385.2364083059715</v>
      </c>
    </row>
    <row r="351" spans="1:6" ht="12.75">
      <c r="A351" s="5">
        <f t="shared" si="25"/>
        <v>332</v>
      </c>
      <c r="B351" s="30">
        <f t="shared" si="26"/>
        <v>25</v>
      </c>
      <c r="C351" s="39"/>
      <c r="D351" s="30">
        <f t="shared" si="27"/>
        <v>5.778546124589573</v>
      </c>
      <c r="E351" s="30">
        <f t="shared" si="29"/>
        <v>19.221453875410425</v>
      </c>
      <c r="F351" s="30">
        <f t="shared" si="28"/>
        <v>366.0149544305611</v>
      </c>
    </row>
    <row r="352" spans="1:6" ht="12.75">
      <c r="A352" s="5">
        <f t="shared" si="25"/>
        <v>333</v>
      </c>
      <c r="B352" s="30">
        <f t="shared" si="26"/>
        <v>25</v>
      </c>
      <c r="C352" s="39"/>
      <c r="D352" s="30">
        <f t="shared" si="27"/>
        <v>5.490224316458416</v>
      </c>
      <c r="E352" s="30">
        <f t="shared" si="29"/>
        <v>19.509775683541584</v>
      </c>
      <c r="F352" s="30">
        <f t="shared" si="28"/>
        <v>346.5051787470195</v>
      </c>
    </row>
    <row r="353" spans="1:6" ht="12.75">
      <c r="A353" s="5">
        <f t="shared" si="25"/>
        <v>334</v>
      </c>
      <c r="B353" s="30">
        <f t="shared" si="26"/>
        <v>25</v>
      </c>
      <c r="C353" s="39"/>
      <c r="D353" s="30">
        <f t="shared" si="27"/>
        <v>5.197577681205292</v>
      </c>
      <c r="E353" s="30">
        <f t="shared" si="29"/>
        <v>19.802422318794708</v>
      </c>
      <c r="F353" s="30">
        <f t="shared" si="28"/>
        <v>326.7027564282248</v>
      </c>
    </row>
    <row r="354" spans="1:6" ht="12.75">
      <c r="A354" s="5">
        <f t="shared" si="25"/>
        <v>335</v>
      </c>
      <c r="B354" s="30">
        <f t="shared" si="26"/>
        <v>25</v>
      </c>
      <c r="C354" s="39"/>
      <c r="D354" s="30">
        <f t="shared" si="27"/>
        <v>4.900541346423372</v>
      </c>
      <c r="E354" s="30">
        <f t="shared" si="29"/>
        <v>20.099458653576626</v>
      </c>
      <c r="F354" s="30">
        <f t="shared" si="28"/>
        <v>306.6032977746482</v>
      </c>
    </row>
    <row r="355" spans="1:6" ht="12.75">
      <c r="A355" s="5">
        <f t="shared" si="25"/>
        <v>336</v>
      </c>
      <c r="B355" s="30">
        <f t="shared" si="26"/>
        <v>25</v>
      </c>
      <c r="C355" s="39"/>
      <c r="D355" s="30">
        <f t="shared" si="27"/>
        <v>4.599049466619722</v>
      </c>
      <c r="E355" s="30">
        <f t="shared" si="29"/>
        <v>20.40095053338028</v>
      </c>
      <c r="F355" s="30">
        <f t="shared" si="28"/>
        <v>286.2023472412679</v>
      </c>
    </row>
    <row r="356" spans="1:6" ht="12.75">
      <c r="A356" s="5">
        <f t="shared" si="25"/>
        <v>337</v>
      </c>
      <c r="B356" s="30">
        <f t="shared" si="26"/>
        <v>25</v>
      </c>
      <c r="C356" s="39"/>
      <c r="D356" s="30">
        <f t="shared" si="27"/>
        <v>4.293035208619018</v>
      </c>
      <c r="E356" s="30">
        <f t="shared" si="29"/>
        <v>20.706964791380983</v>
      </c>
      <c r="F356" s="30">
        <f t="shared" si="28"/>
        <v>265.4953824498869</v>
      </c>
    </row>
    <row r="357" spans="1:6" ht="12.75">
      <c r="A357" s="5">
        <f t="shared" si="25"/>
        <v>338</v>
      </c>
      <c r="B357" s="30">
        <f t="shared" si="26"/>
        <v>25</v>
      </c>
      <c r="C357" s="39"/>
      <c r="D357" s="30">
        <f t="shared" si="27"/>
        <v>3.9824307367483036</v>
      </c>
      <c r="E357" s="30">
        <f t="shared" si="29"/>
        <v>21.017569263251698</v>
      </c>
      <c r="F357" s="30">
        <f t="shared" si="28"/>
        <v>244.47781318663522</v>
      </c>
    </row>
    <row r="358" spans="1:6" ht="12.75">
      <c r="A358" s="5">
        <f t="shared" si="25"/>
        <v>339</v>
      </c>
      <c r="B358" s="30">
        <f t="shared" si="26"/>
        <v>25</v>
      </c>
      <c r="C358" s="39"/>
      <c r="D358" s="30">
        <f t="shared" si="27"/>
        <v>3.667167197799528</v>
      </c>
      <c r="E358" s="30">
        <f t="shared" si="29"/>
        <v>21.33283280220047</v>
      </c>
      <c r="F358" s="30">
        <f t="shared" si="28"/>
        <v>223.14498038443475</v>
      </c>
    </row>
    <row r="359" spans="1:6" ht="12.75">
      <c r="A359" s="5">
        <f t="shared" si="25"/>
        <v>340</v>
      </c>
      <c r="B359" s="30">
        <f t="shared" si="26"/>
        <v>25</v>
      </c>
      <c r="C359" s="39"/>
      <c r="D359" s="30">
        <f t="shared" si="27"/>
        <v>3.347174705766521</v>
      </c>
      <c r="E359" s="30">
        <f t="shared" si="29"/>
        <v>21.65282529423348</v>
      </c>
      <c r="F359" s="30">
        <f t="shared" si="28"/>
        <v>201.49215509020127</v>
      </c>
    </row>
    <row r="360" spans="1:6" ht="12.75">
      <c r="A360" s="5">
        <f t="shared" si="25"/>
        <v>341</v>
      </c>
      <c r="B360" s="30">
        <f t="shared" si="26"/>
        <v>25</v>
      </c>
      <c r="C360" s="39"/>
      <c r="D360" s="30">
        <f t="shared" si="27"/>
        <v>3.0223823263530187</v>
      </c>
      <c r="E360" s="30">
        <f t="shared" si="29"/>
        <v>21.977617673646982</v>
      </c>
      <c r="F360" s="30">
        <f t="shared" si="28"/>
        <v>179.51453741655428</v>
      </c>
    </row>
    <row r="361" spans="1:6" ht="12.75">
      <c r="A361" s="5">
        <f t="shared" si="25"/>
        <v>342</v>
      </c>
      <c r="B361" s="30">
        <f t="shared" si="26"/>
        <v>25</v>
      </c>
      <c r="C361" s="39"/>
      <c r="D361" s="30">
        <f t="shared" si="27"/>
        <v>2.692718061248314</v>
      </c>
      <c r="E361" s="30">
        <f t="shared" si="29"/>
        <v>22.307281938751686</v>
      </c>
      <c r="F361" s="30">
        <f t="shared" si="28"/>
        <v>157.2072554778026</v>
      </c>
    </row>
    <row r="362" spans="1:6" ht="12.75">
      <c r="A362" s="5">
        <f t="shared" si="25"/>
        <v>343</v>
      </c>
      <c r="B362" s="30">
        <f t="shared" si="26"/>
        <v>25</v>
      </c>
      <c r="C362" s="39"/>
      <c r="D362" s="30">
        <f t="shared" si="27"/>
        <v>2.358108832167039</v>
      </c>
      <c r="E362" s="30">
        <f t="shared" si="29"/>
        <v>22.64189116783296</v>
      </c>
      <c r="F362" s="30">
        <f t="shared" si="28"/>
        <v>134.56536430996962</v>
      </c>
    </row>
    <row r="363" spans="1:6" ht="12.75">
      <c r="A363" s="5">
        <f t="shared" si="25"/>
        <v>344</v>
      </c>
      <c r="B363" s="30">
        <f t="shared" si="26"/>
        <v>25</v>
      </c>
      <c r="C363" s="39"/>
      <c r="D363" s="30">
        <f t="shared" si="27"/>
        <v>2.0184804646495444</v>
      </c>
      <c r="E363" s="30">
        <f t="shared" si="29"/>
        <v>22.981519535350454</v>
      </c>
      <c r="F363" s="30">
        <f t="shared" si="28"/>
        <v>111.58384477461917</v>
      </c>
    </row>
    <row r="364" spans="1:6" ht="12.75">
      <c r="A364" s="5">
        <f t="shared" si="25"/>
        <v>345</v>
      </c>
      <c r="B364" s="30">
        <f t="shared" si="26"/>
        <v>25</v>
      </c>
      <c r="C364" s="39"/>
      <c r="D364" s="30">
        <f t="shared" si="27"/>
        <v>1.6737576716192875</v>
      </c>
      <c r="E364" s="30">
        <f t="shared" si="29"/>
        <v>23.32624232838071</v>
      </c>
      <c r="F364" s="30">
        <f t="shared" si="28"/>
        <v>88.25760244623845</v>
      </c>
    </row>
    <row r="365" spans="1:6" ht="12.75">
      <c r="A365" s="5">
        <f t="shared" si="25"/>
        <v>346</v>
      </c>
      <c r="B365" s="30">
        <f t="shared" si="26"/>
        <v>25</v>
      </c>
      <c r="C365" s="39"/>
      <c r="D365" s="30">
        <f t="shared" si="27"/>
        <v>1.3238640366935768</v>
      </c>
      <c r="E365" s="30">
        <f t="shared" si="29"/>
        <v>23.67613596330642</v>
      </c>
      <c r="F365" s="30">
        <f t="shared" si="28"/>
        <v>64.58146648293203</v>
      </c>
    </row>
    <row r="366" spans="1:6" ht="12.75">
      <c r="A366" s="5">
        <f t="shared" si="25"/>
        <v>347</v>
      </c>
      <c r="B366" s="30">
        <f t="shared" si="26"/>
        <v>25</v>
      </c>
      <c r="C366" s="39"/>
      <c r="D366" s="30">
        <f t="shared" si="27"/>
        <v>0.9687219972439804</v>
      </c>
      <c r="E366" s="30">
        <f t="shared" si="29"/>
        <v>24.031278002756018</v>
      </c>
      <c r="F366" s="30">
        <f t="shared" si="28"/>
        <v>40.55018848017601</v>
      </c>
    </row>
    <row r="367" spans="1:6" ht="12.75">
      <c r="A367" s="5">
        <f t="shared" si="25"/>
        <v>348</v>
      </c>
      <c r="B367" s="30">
        <f t="shared" si="26"/>
        <v>25</v>
      </c>
      <c r="C367" s="39"/>
      <c r="D367" s="30">
        <f t="shared" si="27"/>
        <v>0.6082528272026402</v>
      </c>
      <c r="E367" s="30">
        <f t="shared" si="29"/>
        <v>24.39174717279736</v>
      </c>
      <c r="F367" s="30">
        <f t="shared" si="28"/>
        <v>16.158441307378652</v>
      </c>
    </row>
    <row r="368" spans="1:6" ht="12.75">
      <c r="A368" s="5">
        <f t="shared" si="25"/>
        <v>349</v>
      </c>
      <c r="B368" s="30">
        <f t="shared" si="26"/>
        <v>16.400817926989333</v>
      </c>
      <c r="C368" s="39"/>
      <c r="D368" s="30">
        <f t="shared" si="27"/>
        <v>0.24237661961067977</v>
      </c>
      <c r="E368" s="30">
        <f t="shared" si="29"/>
        <v>16.158441307378652</v>
      </c>
      <c r="F368" s="30">
        <f t="shared" si="28"/>
        <v>0</v>
      </c>
    </row>
    <row r="369" spans="1:6" ht="12.75">
      <c r="A369" s="5">
        <f t="shared" si="25"/>
      </c>
      <c r="B369" s="30">
        <f t="shared" si="26"/>
      </c>
      <c r="C369" s="39"/>
      <c r="D369" s="30">
        <f t="shared" si="27"/>
      </c>
      <c r="E369" s="30">
        <f t="shared" si="29"/>
      </c>
      <c r="F369" s="30">
        <f t="shared" si="28"/>
      </c>
    </row>
    <row r="370" spans="1:6" ht="12.75">
      <c r="A370" s="5">
        <f t="shared" si="25"/>
      </c>
      <c r="B370" s="30">
        <f t="shared" si="26"/>
      </c>
      <c r="C370" s="39"/>
      <c r="D370" s="30">
        <f t="shared" si="27"/>
      </c>
      <c r="E370" s="30">
        <f t="shared" si="29"/>
      </c>
      <c r="F370" s="30">
        <f t="shared" si="28"/>
      </c>
    </row>
    <row r="371" spans="1:6" ht="12.75">
      <c r="A371" s="5">
        <f t="shared" si="25"/>
      </c>
      <c r="B371" s="30">
        <f t="shared" si="26"/>
      </c>
      <c r="C371" s="39"/>
      <c r="D371" s="30">
        <f t="shared" si="27"/>
      </c>
      <c r="E371" s="30">
        <f t="shared" si="29"/>
      </c>
      <c r="F371" s="30">
        <f t="shared" si="28"/>
      </c>
    </row>
    <row r="372" spans="1:6" ht="12.75">
      <c r="A372" s="5">
        <f t="shared" si="25"/>
      </c>
      <c r="B372" s="30">
        <f t="shared" si="26"/>
      </c>
      <c r="C372" s="39"/>
      <c r="D372" s="30">
        <f t="shared" si="27"/>
      </c>
      <c r="E372" s="30">
        <f t="shared" si="29"/>
      </c>
      <c r="F372" s="30">
        <f t="shared" si="28"/>
      </c>
    </row>
    <row r="373" spans="1:6" ht="12.75">
      <c r="A373" s="5">
        <f t="shared" si="25"/>
      </c>
      <c r="B373" s="30">
        <f t="shared" si="26"/>
      </c>
      <c r="C373" s="39"/>
      <c r="D373" s="30">
        <f t="shared" si="27"/>
      </c>
      <c r="E373" s="30">
        <f t="shared" si="29"/>
      </c>
      <c r="F373" s="30">
        <f t="shared" si="28"/>
      </c>
    </row>
    <row r="374" spans="1:6" ht="12.75">
      <c r="A374" s="5">
        <f t="shared" si="25"/>
      </c>
      <c r="B374" s="30">
        <f t="shared" si="26"/>
      </c>
      <c r="C374" s="39"/>
      <c r="D374" s="30">
        <f t="shared" si="27"/>
      </c>
      <c r="E374" s="30">
        <f t="shared" si="29"/>
      </c>
      <c r="F374" s="30">
        <f t="shared" si="28"/>
      </c>
    </row>
    <row r="375" spans="1:6" ht="12.75">
      <c r="A375" s="5">
        <f t="shared" si="25"/>
      </c>
      <c r="B375" s="30">
        <f t="shared" si="26"/>
      </c>
      <c r="C375" s="39"/>
      <c r="D375" s="30">
        <f t="shared" si="27"/>
      </c>
      <c r="E375" s="30">
        <f t="shared" si="29"/>
      </c>
      <c r="F375" s="30">
        <f t="shared" si="28"/>
      </c>
    </row>
    <row r="376" spans="1:6" ht="12.75">
      <c r="A376" s="5">
        <f t="shared" si="25"/>
      </c>
      <c r="B376" s="30">
        <f t="shared" si="26"/>
      </c>
      <c r="C376" s="39"/>
      <c r="D376" s="30">
        <f t="shared" si="27"/>
      </c>
      <c r="E376" s="30">
        <f t="shared" si="29"/>
      </c>
      <c r="F376" s="30">
        <f t="shared" si="28"/>
      </c>
    </row>
    <row r="377" spans="1:6" ht="12.75">
      <c r="A377" s="5">
        <f t="shared" si="25"/>
      </c>
      <c r="B377" s="30">
        <f t="shared" si="26"/>
      </c>
      <c r="C377" s="39"/>
      <c r="D377" s="30">
        <f t="shared" si="27"/>
      </c>
      <c r="E377" s="30">
        <f t="shared" si="29"/>
      </c>
      <c r="F377" s="30">
        <f t="shared" si="28"/>
      </c>
    </row>
    <row r="378" spans="1:6" ht="12.75">
      <c r="A378" s="5">
        <f t="shared" si="25"/>
      </c>
      <c r="B378" s="30">
        <f t="shared" si="26"/>
      </c>
      <c r="C378" s="39"/>
      <c r="D378" s="30">
        <f t="shared" si="27"/>
      </c>
      <c r="E378" s="30">
        <f t="shared" si="29"/>
      </c>
      <c r="F378" s="30">
        <f t="shared" si="28"/>
      </c>
    </row>
    <row r="379" spans="1:6" ht="12.75">
      <c r="A379" s="5">
        <f t="shared" si="25"/>
      </c>
      <c r="B379" s="30">
        <f t="shared" si="26"/>
      </c>
      <c r="C379" s="39"/>
      <c r="D379" s="30">
        <f t="shared" si="27"/>
      </c>
      <c r="E379" s="30">
        <f t="shared" si="29"/>
      </c>
      <c r="F379" s="30">
        <f t="shared" si="28"/>
      </c>
    </row>
    <row r="380" spans="1:6" ht="12.75">
      <c r="A380" s="9"/>
      <c r="B380" s="9"/>
      <c r="C380" s="9"/>
      <c r="D380" s="9"/>
      <c r="E380" s="9"/>
      <c r="F380" s="9"/>
    </row>
  </sheetData>
  <sheetProtection/>
  <dataValidations count="1">
    <dataValidation errorStyle="information" type="decimal" operator="greaterThan" allowBlank="1" showInputMessage="1" showErrorMessage="1" errorTitle="Payment Too Low" error="The amount entered is too low to pay off your current credit balance. It must be greater than the interest-only amount." sqref="A13:B13">
      <formula1>#REF!/12*#REF!</formula1>
    </dataValidation>
  </dataValidations>
  <hyperlinks>
    <hyperlink ref="A2" r:id="rId1" display="HELP"/>
    <hyperlink ref="B2" r:id="rId2" display="Financial Calculators by Vertex42.com"/>
  </hyperlinks>
  <printOptions/>
  <pageMargins left="0.75" right="0.5" top="0.5" bottom="0.5" header="0.5" footer="0.25"/>
  <pageSetup fitToHeight="0" fitToWidth="1" horizontalDpi="600" verticalDpi="600" orientation="portrait" scale="97" r:id="rId6"/>
  <headerFooter alignWithMargins="0">
    <oddFooter>&amp;RPage &amp;P of &amp;N</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Payment Calculator</dc:title>
  <dc:subject/>
  <dc:creator>Vertex42.com</dc:creator>
  <cp:keywords/>
  <dc:description>(c) 2010 Vertex42 LLC. All Rights Reserved.</dc:description>
  <cp:lastModifiedBy>Vertex42.com Templates</cp:lastModifiedBy>
  <cp:lastPrinted>2011-12-13T19:23:23Z</cp:lastPrinted>
  <dcterms:created xsi:type="dcterms:W3CDTF">2007-07-15T01:09:33Z</dcterms:created>
  <dcterms:modified xsi:type="dcterms:W3CDTF">2017-04-05T15:32:20Z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1.1.2</vt:lpwstr>
  </property>
</Properties>
</file>