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mc:AlternateContent xmlns:mc="http://schemas.openxmlformats.org/markup-compatibility/2006">
    <mc:Choice Requires="x15">
      <x15ac:absPath xmlns:x15ac="http://schemas.microsoft.com/office/spreadsheetml/2010/11/ac" url="C:\Users\Vertex42.com\Documents\VERTEX42\TEMPLATES\TEMPLATE - Retirement &amp; Savings\"/>
    </mc:Choice>
  </mc:AlternateContent>
  <bookViews>
    <workbookView xWindow="0" yWindow="0" windowWidth="18825" windowHeight="12690"/>
  </bookViews>
  <sheets>
    <sheet name="Savings" sheetId="1" r:id="rId1"/>
    <sheet name="Help" sheetId="2" r:id="rId2"/>
    <sheet name="©" sheetId="3" r:id="rId3"/>
  </sheets>
  <definedNames>
    <definedName name="compound_period">Savings!$D$9</definedName>
    <definedName name="deposits_per_year">Savings!$D$9</definedName>
    <definedName name="_xlnm.Print_Area" localSheetId="0">OFFSET(Savings!$A$1,0,0,ROW(Savings!$A$19)+1+Savings!$D$5,8)</definedName>
    <definedName name="_xlnm.Print_Titles" localSheetId="0">Savings!$19:$19</definedName>
    <definedName name="solver_adj" localSheetId="0" hidden="1">Savings!$D$7,Savings!#REF!,Savings!$D$6</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Savings!#REF!</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2</definedName>
    <definedName name="solver_val" localSheetId="0" hidden="1">1000</definedName>
    <definedName name="valuevx">42.314159</definedName>
    <definedName name="vertex42_copyright" hidden="1">"© 2008-2017 Vertex42 LLC"</definedName>
    <definedName name="vertex42_id" hidden="1">"savings-calculator.xlsx"</definedName>
    <definedName name="vertex42_title" hidden="1">"Savings Calculator"</definedName>
  </definedNames>
  <calcPr calcId="162913"/>
</workbook>
</file>

<file path=xl/calcChain.xml><?xml version="1.0" encoding="utf-8"?>
<calcChain xmlns="http://schemas.openxmlformats.org/spreadsheetml/2006/main">
  <c r="C2" i="2" l="1"/>
  <c r="B6" i="3"/>
  <c r="H2" i="1"/>
  <c r="F20" i="1"/>
  <c r="E21" i="1"/>
  <c r="B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13" i="1"/>
  <c r="D21" i="1" l="1"/>
  <c r="B21" i="1"/>
  <c r="E22" i="1"/>
  <c r="F21" i="1" l="1"/>
  <c r="D22" i="1"/>
  <c r="H22" i="1" s="1"/>
  <c r="B22" i="1"/>
  <c r="E23" i="1"/>
  <c r="G21" i="1"/>
  <c r="H21" i="1"/>
  <c r="F22" i="1" l="1"/>
  <c r="G22" i="1"/>
  <c r="D23" i="1"/>
  <c r="H23" i="1" s="1"/>
  <c r="B23" i="1"/>
  <c r="G23" i="1" s="1"/>
  <c r="E24" i="1"/>
  <c r="F23" i="1" l="1"/>
  <c r="D24" i="1"/>
  <c r="H24" i="1" s="1"/>
  <c r="B24" i="1"/>
  <c r="G24" i="1" s="1"/>
  <c r="E25" i="1"/>
  <c r="F24" i="1" l="1"/>
  <c r="D25" i="1"/>
  <c r="H25" i="1" s="1"/>
  <c r="B25" i="1"/>
  <c r="G25" i="1" s="1"/>
  <c r="E26" i="1"/>
  <c r="F25" i="1" l="1"/>
  <c r="D26" i="1"/>
  <c r="H26" i="1" s="1"/>
  <c r="B26" i="1"/>
  <c r="G26" i="1" s="1"/>
  <c r="E27" i="1"/>
  <c r="F26" i="1" l="1"/>
  <c r="D27" i="1"/>
  <c r="H27" i="1" s="1"/>
  <c r="B27" i="1"/>
  <c r="E28" i="1"/>
  <c r="F27" i="1" l="1"/>
  <c r="G27" i="1"/>
  <c r="D28" i="1"/>
  <c r="H28" i="1" s="1"/>
  <c r="B28" i="1"/>
  <c r="E29" i="1"/>
  <c r="F28" i="1" l="1"/>
  <c r="G28" i="1"/>
  <c r="D29" i="1"/>
  <c r="H29" i="1" s="1"/>
  <c r="B29" i="1"/>
  <c r="G29" i="1" s="1"/>
  <c r="E30" i="1"/>
  <c r="F29" i="1" l="1"/>
  <c r="D30" i="1" s="1"/>
  <c r="H30" i="1" s="1"/>
  <c r="B30" i="1"/>
  <c r="E31" i="1"/>
  <c r="F30" i="1" l="1"/>
  <c r="G30" i="1"/>
  <c r="D31" i="1"/>
  <c r="H31" i="1" s="1"/>
  <c r="B31" i="1"/>
  <c r="E32" i="1"/>
  <c r="G31" i="1"/>
  <c r="F31" i="1" l="1"/>
  <c r="D32" i="1"/>
  <c r="H32" i="1" s="1"/>
  <c r="B32" i="1"/>
  <c r="E33" i="1"/>
  <c r="F32" i="1" l="1"/>
  <c r="G32" i="1"/>
  <c r="D33" i="1"/>
  <c r="H33" i="1" s="1"/>
  <c r="B33" i="1"/>
  <c r="E34" i="1"/>
  <c r="G33" i="1"/>
  <c r="F33" i="1" l="1"/>
  <c r="D34" i="1" s="1"/>
  <c r="H34" i="1" s="1"/>
  <c r="B34" i="1"/>
  <c r="G34" i="1" s="1"/>
  <c r="E35" i="1"/>
  <c r="F34" i="1" l="1"/>
  <c r="D35" i="1"/>
  <c r="H35" i="1" s="1"/>
  <c r="B35" i="1"/>
  <c r="G35" i="1" s="1"/>
  <c r="E36" i="1"/>
  <c r="F35" i="1" l="1"/>
  <c r="D36" i="1"/>
  <c r="H36" i="1" s="1"/>
  <c r="B36" i="1"/>
  <c r="G36" i="1" s="1"/>
  <c r="E37" i="1"/>
  <c r="F36" i="1" l="1"/>
  <c r="D37" i="1"/>
  <c r="H37" i="1" s="1"/>
  <c r="B37" i="1"/>
  <c r="G37" i="1" s="1"/>
  <c r="E38" i="1"/>
  <c r="F37" i="1" l="1"/>
  <c r="D38" i="1"/>
  <c r="H38" i="1" s="1"/>
  <c r="B38" i="1"/>
  <c r="G38" i="1" s="1"/>
  <c r="E39" i="1"/>
  <c r="F38" i="1" l="1"/>
  <c r="D39" i="1"/>
  <c r="H39" i="1" s="1"/>
  <c r="B39" i="1"/>
  <c r="G39" i="1" s="1"/>
  <c r="E40" i="1"/>
  <c r="F39" i="1" l="1"/>
  <c r="D40" i="1"/>
  <c r="H40" i="1" s="1"/>
  <c r="B40" i="1"/>
  <c r="G40" i="1" s="1"/>
  <c r="E41" i="1"/>
  <c r="F40" i="1" l="1"/>
  <c r="D41" i="1"/>
  <c r="H41" i="1" s="1"/>
  <c r="B41" i="1"/>
  <c r="G41" i="1" s="1"/>
  <c r="E42" i="1"/>
  <c r="F41" i="1" l="1"/>
  <c r="D42" i="1"/>
  <c r="H42" i="1" s="1"/>
  <c r="B42" i="1"/>
  <c r="E43" i="1"/>
  <c r="F42" i="1" l="1"/>
  <c r="G42" i="1"/>
  <c r="D43" i="1"/>
  <c r="H43" i="1" s="1"/>
  <c r="B43" i="1"/>
  <c r="E44" i="1"/>
  <c r="G43" i="1"/>
  <c r="F43" i="1" l="1"/>
  <c r="D44" i="1"/>
  <c r="H44" i="1" s="1"/>
  <c r="B44" i="1"/>
  <c r="G44" i="1" s="1"/>
  <c r="E45" i="1"/>
  <c r="F44" i="1" l="1"/>
  <c r="D45" i="1"/>
  <c r="H45" i="1" s="1"/>
  <c r="E46" i="1"/>
  <c r="B45" i="1"/>
  <c r="G45" i="1" s="1"/>
  <c r="F45" i="1" l="1"/>
  <c r="E47" i="1"/>
  <c r="B46" i="1"/>
  <c r="G46" i="1" s="1"/>
  <c r="D46" i="1"/>
  <c r="F46" i="1" s="1"/>
  <c r="H46" i="1" l="1"/>
  <c r="E48" i="1"/>
  <c r="B47" i="1"/>
  <c r="D47" i="1"/>
  <c r="H47" i="1" s="1"/>
  <c r="G47" i="1"/>
  <c r="F47" i="1" l="1"/>
  <c r="E49" i="1"/>
  <c r="B48" i="1"/>
  <c r="G48" i="1" s="1"/>
  <c r="D48" i="1"/>
  <c r="H48" i="1" s="1"/>
  <c r="F48" i="1" l="1"/>
  <c r="E50" i="1"/>
  <c r="B49" i="1"/>
  <c r="D49" i="1"/>
  <c r="H49" i="1" s="1"/>
  <c r="G49" i="1"/>
  <c r="F49" i="1" l="1"/>
  <c r="E51" i="1"/>
  <c r="B50" i="1"/>
  <c r="G50" i="1" s="1"/>
  <c r="D50" i="1"/>
  <c r="H50" i="1" s="1"/>
  <c r="F50" i="1"/>
  <c r="E52" i="1" l="1"/>
  <c r="B51" i="1"/>
  <c r="G51" i="1" s="1"/>
  <c r="D51" i="1"/>
  <c r="F51" i="1" s="1"/>
  <c r="H51" i="1" l="1"/>
  <c r="E53" i="1"/>
  <c r="B52" i="1"/>
  <c r="D52" i="1"/>
  <c r="H52" i="1" s="1"/>
  <c r="G52" i="1"/>
  <c r="F52" i="1"/>
  <c r="E54" i="1" l="1"/>
  <c r="B53" i="1"/>
  <c r="G53" i="1" s="1"/>
  <c r="D53" i="1"/>
  <c r="H53" i="1" s="1"/>
  <c r="F53" i="1" l="1"/>
  <c r="E55" i="1"/>
  <c r="B54" i="1"/>
  <c r="D54" i="1"/>
  <c r="H54" i="1" s="1"/>
  <c r="G54" i="1"/>
  <c r="F54" i="1" l="1"/>
  <c r="E56" i="1"/>
  <c r="B55" i="1"/>
  <c r="F55" i="1" s="1"/>
  <c r="D55" i="1"/>
  <c r="H55" i="1" s="1"/>
  <c r="G55" i="1"/>
  <c r="E57" i="1" l="1"/>
  <c r="B56" i="1"/>
  <c r="G56" i="1" s="1"/>
  <c r="D56" i="1"/>
  <c r="H56" i="1" s="1"/>
  <c r="F56" i="1" l="1"/>
  <c r="E58" i="1"/>
  <c r="B57" i="1"/>
  <c r="G57" i="1" s="1"/>
  <c r="D57" i="1"/>
  <c r="H57" i="1" s="1"/>
  <c r="F57" i="1" l="1"/>
  <c r="E59" i="1"/>
  <c r="B58" i="1"/>
  <c r="G58" i="1" s="1"/>
  <c r="D58" i="1"/>
  <c r="H58" i="1" s="1"/>
  <c r="F58" i="1" l="1"/>
  <c r="E60" i="1"/>
  <c r="B59" i="1"/>
  <c r="D59" i="1"/>
  <c r="H59" i="1" s="1"/>
  <c r="G59" i="1"/>
  <c r="F59" i="1" l="1"/>
  <c r="E61" i="1"/>
  <c r="B60" i="1"/>
  <c r="D60" i="1"/>
  <c r="H60" i="1" s="1"/>
  <c r="G60" i="1"/>
  <c r="F60" i="1" l="1"/>
  <c r="E62" i="1"/>
  <c r="B61" i="1"/>
  <c r="D61" i="1"/>
  <c r="H61" i="1" s="1"/>
  <c r="G61" i="1"/>
  <c r="F61" i="1" l="1"/>
  <c r="E63" i="1"/>
  <c r="B62" i="1"/>
  <c r="D62" i="1"/>
  <c r="H62" i="1" s="1"/>
  <c r="G62" i="1"/>
  <c r="F62" i="1" l="1"/>
  <c r="E64" i="1"/>
  <c r="B63" i="1"/>
  <c r="G63" i="1" s="1"/>
  <c r="D63" i="1"/>
  <c r="H63" i="1" s="1"/>
  <c r="F63" i="1" l="1"/>
  <c r="E65" i="1"/>
  <c r="B64" i="1"/>
  <c r="D64" i="1"/>
  <c r="H64" i="1" s="1"/>
  <c r="G64" i="1"/>
  <c r="F64" i="1" l="1"/>
  <c r="E66" i="1"/>
  <c r="B65" i="1"/>
  <c r="D65" i="1"/>
  <c r="G65" i="1"/>
  <c r="F65" i="1"/>
  <c r="D13" i="1" s="1"/>
  <c r="H65" i="1" l="1"/>
  <c r="E67" i="1"/>
  <c r="B66" i="1"/>
  <c r="D66" i="1"/>
  <c r="G66" i="1"/>
  <c r="H66" i="1" l="1"/>
  <c r="F66" i="1"/>
  <c r="E68" i="1"/>
  <c r="B67" i="1"/>
  <c r="G67" i="1" s="1"/>
  <c r="D67" i="1"/>
  <c r="H67" i="1" l="1"/>
  <c r="F67" i="1"/>
  <c r="E69" i="1"/>
  <c r="B68" i="1"/>
  <c r="D68" i="1"/>
  <c r="H68" i="1" s="1"/>
  <c r="G68" i="1"/>
  <c r="F68" i="1" l="1"/>
  <c r="D69" i="1" s="1"/>
  <c r="H69" i="1" s="1"/>
  <c r="E70" i="1"/>
  <c r="B69" i="1"/>
  <c r="G69" i="1"/>
  <c r="F69" i="1" l="1"/>
  <c r="E71" i="1"/>
  <c r="B70" i="1"/>
  <c r="D14" i="1" s="1"/>
  <c r="D70" i="1"/>
  <c r="D15" i="1" s="1"/>
  <c r="G70" i="1"/>
  <c r="F70" i="1" l="1"/>
  <c r="H70" i="1"/>
</calcChain>
</file>

<file path=xl/sharedStrings.xml><?xml version="1.0" encoding="utf-8"?>
<sst xmlns="http://schemas.openxmlformats.org/spreadsheetml/2006/main" count="72" uniqueCount="62">
  <si>
    <t>Year</t>
  </si>
  <si>
    <t>Years to Invest</t>
  </si>
  <si>
    <t>Summary of Results</t>
  </si>
  <si>
    <t>Monthly</t>
  </si>
  <si>
    <t>Total Invested</t>
  </si>
  <si>
    <t>Savings Plan Inputs</t>
  </si>
  <si>
    <t>Initial Investment</t>
  </si>
  <si>
    <t>Scheduled Deposits</t>
  </si>
  <si>
    <t>Deposit Amount</t>
  </si>
  <si>
    <t>Expected Annual Interest Rate</t>
  </si>
  <si>
    <t>Additional Annual Investments</t>
  </si>
  <si>
    <t>Deposits Per Year</t>
  </si>
  <si>
    <t>Annually</t>
  </si>
  <si>
    <t>Semi-Annually</t>
  </si>
  <si>
    <t>Quarterly</t>
  </si>
  <si>
    <t>Semi-Monthly</t>
  </si>
  <si>
    <t>Bi-Weekly</t>
  </si>
  <si>
    <t>Weekly</t>
  </si>
  <si>
    <t>Daily</t>
  </si>
  <si>
    <t>Used to specify the number of contributions or deposits made per year. The deposit is made and the end of the period.</t>
  </si>
  <si>
    <t>Additional Annual Investment</t>
  </si>
  <si>
    <t>The amount you plan to add to your savings account or investment at the end of each year.</t>
  </si>
  <si>
    <t>The amount you plan to add to your savings account or investment at the end of each deposit period.</t>
  </si>
  <si>
    <t>This is the starting value of your savings account. All other deposits are made at the end of the year or at the end of the specified investment period.</t>
  </si>
  <si>
    <t>Yearly Summary</t>
  </si>
  <si>
    <t>The interest is calculated using the FV formula to account for the contributions that may be made monthly, weekly, etc. within the year.</t>
  </si>
  <si>
    <t>Estimated Annual Interest</t>
  </si>
  <si>
    <t>The total scheduled deposits made this year, including the Deposit Amount and the Extra Annual Investments, if any.</t>
  </si>
  <si>
    <t>You can enter a negative amount here to indicate that you plan to make less than the scheduled Additional Annual Investment in a particular year, or a positive amount to indicate that you plan to make a more sizable contribution in a particular year.</t>
  </si>
  <si>
    <t>Extra Annual Deposits</t>
  </si>
  <si>
    <t>End Balance</t>
  </si>
  <si>
    <t>Interest Earned</t>
  </si>
  <si>
    <t>Extra Annual
Deposits</t>
  </si>
  <si>
    <t>Cumulative Interest</t>
  </si>
  <si>
    <t>Rate</t>
  </si>
  <si>
    <t>Rate: Estimated Annual Interest Rate</t>
  </si>
  <si>
    <t>If you want to enter a different rate for each year (such as a negative value for a particularly bad year), you can enter the value in place of the default formula. But, you will need to either undo the change or enter the formula manually if you want to replace the value you entered with the original formula.</t>
  </si>
  <si>
    <t>[42]</t>
  </si>
  <si>
    <t>This spreadsheet is for illustrative purposes only. Results are just estimates. Interests rates vary. Taxes on interest earned are not taken into account. Please consult a qualified professional regarding financial decisions.</t>
  </si>
  <si>
    <t>Caution: This calculator is for educational and informational use only. The results are only estimates.</t>
  </si>
  <si>
    <t>Cumulative Invested</t>
  </si>
  <si>
    <t>Savings Calculator</t>
  </si>
  <si>
    <t>By Vertex42.com</t>
  </si>
  <si>
    <t>This spreadsheet, including all worksheets and associated content is a copyrighted work under the United States and other copyright laws.</t>
  </si>
  <si>
    <t>Do not submit copies or modifications of this template to any website or online template gallery.</t>
  </si>
  <si>
    <t>Please review the following license agreement to learn how you may or may not use this template. Thank you.</t>
  </si>
  <si>
    <t>HELP</t>
  </si>
  <si>
    <t>About This Template</t>
  </si>
  <si>
    <t>Inputs</t>
  </si>
  <si>
    <t>Additional Help</t>
  </si>
  <si>
    <t>The link at the top of this worksheet will take you to the web page on vertex42.com that talks about this template.</t>
  </si>
  <si>
    <t>REFERENCES</t>
  </si>
  <si>
    <t>SEE ALSO</t>
  </si>
  <si>
    <t>Vertex42.com: 401k Calculator</t>
  </si>
  <si>
    <t>Vertex42.com: Personal Budget Spreadsheet</t>
  </si>
  <si>
    <t>TIPS</t>
  </si>
  <si>
    <t>Vertex42.com: Spreadsheet Tips Workbook</t>
  </si>
  <si>
    <t>This spreadsheet assumes a fixed annual interest rate. The interest is compounded according to the deposit frequency that you choose, and it is assumed that the deposits are made at the end of each period.</t>
  </si>
  <si>
    <t>https://www.vertex42.com/Calculators/savings-interest-calculator.html</t>
  </si>
  <si>
    <t>https://www.vertex42.com/ExcelTemplates/retirement-planning-spreadsheet.html</t>
  </si>
  <si>
    <t>https://www.vertex42.com/licensing/EULA_personaluse.html</t>
  </si>
  <si>
    <t>Do not delete this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</si>
</sst>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quot;$&quot;#,##0.00_);\(&quot;$&quot;#,##0.00\)"/>
    <numFmt numFmtId="8" formatCode="&quot;$&quot;#,##0.00_);[Red]\(&quot;$&quot;#,##0.00\)"/>
    <numFmt numFmtId="44" formatCode="_(&quot;$&quot;* #,##0.00_);_(&quot;$&quot;* \(#,##0.00\);_(&quot;$&quot;* &quot;-&quot;??_);_(@_)"/>
    <numFmt numFmtId="164" formatCode="_(&quot;$&quot;* #,##0_);_(&quot;$&quot;* \(#,##0\);_(&quot;$&quot;* &quot;-&quot;??_);_(@_)"/>
    <numFmt numFmtId="165" formatCode="&quot;$&quot;#,##0.00"/>
    <numFmt numFmtId="166" formatCode="&quot;$&quot;* #,##0.00;&quot;$&quot;* \-#,##0.00;&quot;$&quot;* &quot;-&quot;??;@"/>
  </numFmts>
  <fonts count="36" x14ac:knownFonts="1">
    <font>
      <sz val="10"/>
      <name val="Tahoma"/>
      <family val="2"/>
    </font>
    <font>
      <sz val="10"/>
      <name val="Arial"/>
      <family val="2"/>
    </font>
    <font>
      <sz val="8"/>
      <name val="Arial"/>
      <family val="2"/>
    </font>
    <font>
      <b/>
      <sz val="10"/>
      <name val="Tahoma"/>
      <family val="2"/>
    </font>
    <font>
      <sz val="10"/>
      <name val="Tahoma"/>
      <family val="2"/>
    </font>
    <font>
      <sz val="8"/>
      <name val="Tahoma"/>
      <family val="2"/>
    </font>
    <font>
      <sz val="11"/>
      <name val="Tahoma"/>
      <family val="2"/>
    </font>
    <font>
      <b/>
      <sz val="12"/>
      <name val="Arial"/>
      <family val="2"/>
    </font>
    <font>
      <sz val="10"/>
      <color indexed="9"/>
      <name val="Tahoma"/>
      <family val="2"/>
    </font>
    <font>
      <sz val="10"/>
      <name val="Trebuchet MS"/>
      <family val="2"/>
    </font>
    <font>
      <b/>
      <sz val="12"/>
      <color indexed="9"/>
      <name val="Arial"/>
      <family val="2"/>
    </font>
    <font>
      <u/>
      <sz val="8"/>
      <color indexed="12"/>
      <name val="Tahoma"/>
      <family val="2"/>
    </font>
    <font>
      <b/>
      <sz val="18"/>
      <color indexed="9"/>
      <name val="Arial"/>
      <family val="2"/>
    </font>
    <font>
      <sz val="8"/>
      <name val="Arial"/>
      <family val="2"/>
    </font>
    <font>
      <sz val="18"/>
      <color theme="4" tint="-0.249977111117893"/>
      <name val="Arial"/>
      <family val="2"/>
    </font>
    <font>
      <sz val="10"/>
      <name val="Arial"/>
      <family val="2"/>
    </font>
    <font>
      <sz val="11"/>
      <name val="Trebuchet MS"/>
      <family val="2"/>
    </font>
    <font>
      <sz val="11"/>
      <name val="Arial"/>
      <family val="2"/>
    </font>
    <font>
      <sz val="12"/>
      <name val="Arial"/>
      <family val="2"/>
    </font>
    <font>
      <b/>
      <sz val="11"/>
      <color theme="4" tint="-0.249977111117893"/>
      <name val="Arial"/>
      <family val="2"/>
    </font>
    <font>
      <u/>
      <sz val="12"/>
      <color indexed="12"/>
      <name val="Arial"/>
      <family val="2"/>
    </font>
    <font>
      <b/>
      <sz val="12"/>
      <color theme="1"/>
      <name val="Arial"/>
      <family val="2"/>
    </font>
    <font>
      <b/>
      <sz val="12"/>
      <color indexed="9"/>
      <name val="Calibri"/>
      <family val="2"/>
    </font>
    <font>
      <sz val="11"/>
      <color theme="1" tint="0.34998626667073579"/>
      <name val="Calibri"/>
      <family val="2"/>
    </font>
    <font>
      <u/>
      <sz val="11"/>
      <color indexed="12"/>
      <name val="Tahoma"/>
      <family val="2"/>
    </font>
    <font>
      <u/>
      <sz val="11"/>
      <color indexed="12"/>
      <name val="Arial"/>
      <family val="2"/>
    </font>
    <font>
      <sz val="18"/>
      <name val="Arial"/>
      <family val="2"/>
    </font>
    <font>
      <sz val="8"/>
      <color theme="0" tint="-0.499984740745262"/>
      <name val="Arial"/>
      <family val="2"/>
    </font>
    <font>
      <sz val="10"/>
      <color indexed="12"/>
      <name val="Arial"/>
      <family val="2"/>
    </font>
    <font>
      <sz val="11"/>
      <color theme="1" tint="0.34998626667073579"/>
      <name val="Calibri"/>
      <family val="2"/>
      <scheme val="minor"/>
    </font>
    <font>
      <sz val="10"/>
      <name val="Calibri"/>
      <family val="2"/>
      <scheme val="minor"/>
    </font>
    <font>
      <b/>
      <sz val="10"/>
      <name val="Arial"/>
      <family val="2"/>
    </font>
    <font>
      <b/>
      <sz val="11"/>
      <name val="Arial"/>
      <family val="2"/>
    </font>
    <font>
      <b/>
      <sz val="10"/>
      <color indexed="9"/>
      <name val="Tahoma"/>
      <family val="2"/>
    </font>
    <font>
      <b/>
      <sz val="11"/>
      <color indexed="9"/>
      <name val="Tahoma"/>
      <family val="2"/>
    </font>
    <font>
      <u/>
      <sz val="10"/>
      <color indexed="12"/>
      <name val="Arial"/>
      <family val="2"/>
    </font>
  </fonts>
  <fills count="11">
    <fill>
      <patternFill patternType="none"/>
    </fill>
    <fill>
      <patternFill patternType="gray125"/>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4"/>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theme="8" tint="0.79998168889431442"/>
        <bgColor indexed="64"/>
      </patternFill>
    </fill>
    <fill>
      <patternFill patternType="solid">
        <fgColor theme="8" tint="-0.499984740745262"/>
        <bgColor indexed="64"/>
      </patternFill>
    </fill>
  </fills>
  <borders count="14">
    <border>
      <left/>
      <right/>
      <top/>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55"/>
      </left>
      <right style="thin">
        <color indexed="55"/>
      </right>
      <top/>
      <bottom style="thin">
        <color indexed="55"/>
      </bottom>
      <diagonal/>
    </border>
    <border>
      <left/>
      <right style="thin">
        <color indexed="55"/>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bottom style="thin">
        <color theme="4"/>
      </bottom>
      <diagonal/>
    </border>
    <border>
      <left/>
      <right style="thin">
        <color theme="4"/>
      </right>
      <top/>
      <bottom style="thin">
        <color theme="4"/>
      </bottom>
      <diagonal/>
    </border>
    <border>
      <left/>
      <right/>
      <top/>
      <bottom style="medium">
        <color theme="4" tint="0.39994506668294322"/>
      </bottom>
      <diagonal/>
    </border>
    <border>
      <left/>
      <right/>
      <top/>
      <bottom style="medium">
        <color theme="8" tint="-0.24994659260841701"/>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35" fillId="0" borderId="0" applyNumberFormat="0" applyFill="0" applyBorder="0" applyAlignment="0" applyProtection="0">
      <alignment vertical="top"/>
      <protection locked="0"/>
    </xf>
    <xf numFmtId="9" fontId="1" fillId="0" borderId="0" applyFont="0" applyFill="0" applyBorder="0" applyAlignment="0" applyProtection="0"/>
  </cellStyleXfs>
  <cellXfs count="98">
    <xf numFmtId="0" fontId="0" fillId="0" borderId="0" xfId="0"/>
    <xf numFmtId="0" fontId="0" fillId="0" borderId="0" xfId="0" applyFont="1"/>
    <xf numFmtId="0" fontId="5" fillId="0" borderId="0" xfId="0" applyFont="1" applyAlignment="1">
      <alignment horizontal="center"/>
    </xf>
    <xf numFmtId="4" fontId="5" fillId="0" borderId="0" xfId="0" applyNumberFormat="1" applyFont="1" applyAlignment="1">
      <alignment horizontal="right"/>
    </xf>
    <xf numFmtId="10" fontId="5" fillId="0" borderId="0" xfId="0" applyNumberFormat="1" applyFont="1" applyAlignment="1">
      <alignment horizontal="center"/>
    </xf>
    <xf numFmtId="10" fontId="6" fillId="0" borderId="1" xfId="3" applyNumberFormat="1" applyFont="1" applyFill="1" applyBorder="1" applyAlignment="1" applyProtection="1">
      <alignment horizontal="right"/>
      <protection locked="0"/>
    </xf>
    <xf numFmtId="0" fontId="6" fillId="0" borderId="1" xfId="0" applyFont="1" applyFill="1" applyBorder="1" applyAlignment="1" applyProtection="1">
      <alignment horizontal="center"/>
      <protection locked="0"/>
    </xf>
    <xf numFmtId="0" fontId="0" fillId="0" borderId="0" xfId="0" applyFont="1" applyFill="1"/>
    <xf numFmtId="0" fontId="35" fillId="0" borderId="0" xfId="2" applyFill="1" applyAlignment="1" applyProtection="1">
      <alignment horizontal="left"/>
    </xf>
    <xf numFmtId="8" fontId="0" fillId="0" borderId="0" xfId="0" applyNumberFormat="1" applyFont="1"/>
    <xf numFmtId="3" fontId="5" fillId="0" borderId="2" xfId="0" applyNumberFormat="1" applyFont="1" applyFill="1" applyBorder="1" applyAlignment="1">
      <alignment horizontal="right"/>
    </xf>
    <xf numFmtId="3" fontId="5" fillId="0" borderId="3" xfId="0" applyNumberFormat="1" applyFont="1" applyFill="1" applyBorder="1" applyAlignment="1">
      <alignment horizontal="right"/>
    </xf>
    <xf numFmtId="40" fontId="5" fillId="0" borderId="0" xfId="0" applyNumberFormat="1" applyFont="1" applyAlignment="1">
      <alignment horizontal="right"/>
    </xf>
    <xf numFmtId="0" fontId="0" fillId="0" borderId="0" xfId="0" applyAlignment="1">
      <alignment vertical="top" wrapText="1"/>
    </xf>
    <xf numFmtId="3" fontId="5" fillId="0" borderId="0" xfId="0" applyNumberFormat="1" applyFont="1" applyAlignment="1">
      <alignment horizontal="center"/>
    </xf>
    <xf numFmtId="0" fontId="8" fillId="0" borderId="0" xfId="0" applyFont="1"/>
    <xf numFmtId="0" fontId="9" fillId="0" borderId="0" xfId="0" applyFont="1" applyBorder="1"/>
    <xf numFmtId="7" fontId="6" fillId="0" borderId="1" xfId="1" applyNumberFormat="1" applyFont="1" applyFill="1" applyBorder="1" applyAlignment="1" applyProtection="1">
      <alignment horizontal="right" vertical="center"/>
      <protection locked="0"/>
    </xf>
    <xf numFmtId="165" fontId="6" fillId="2" borderId="4" xfId="1" applyNumberFormat="1" applyFont="1" applyFill="1" applyBorder="1" applyAlignment="1" applyProtection="1">
      <alignment horizontal="right" vertical="center"/>
    </xf>
    <xf numFmtId="0" fontId="14" fillId="3" borderId="0" xfId="0" applyFont="1" applyFill="1" applyBorder="1" applyAlignment="1">
      <alignment horizontal="left" vertical="center"/>
    </xf>
    <xf numFmtId="0" fontId="0" fillId="0" borderId="0" xfId="0" applyFill="1" applyBorder="1"/>
    <xf numFmtId="0" fontId="0" fillId="0" borderId="0" xfId="0" applyBorder="1"/>
    <xf numFmtId="0" fontId="15" fillId="0" borderId="0" xfId="0" applyFont="1"/>
    <xf numFmtId="0" fontId="16" fillId="0" borderId="0" xfId="0" applyFont="1" applyAlignment="1">
      <alignment horizontal="left" vertical="top" wrapText="1"/>
    </xf>
    <xf numFmtId="0" fontId="15" fillId="4" borderId="0" xfId="0" applyFont="1" applyFill="1" applyBorder="1"/>
    <xf numFmtId="0" fontId="17" fillId="0" borderId="6" xfId="0" applyFont="1" applyBorder="1"/>
    <xf numFmtId="0" fontId="0" fillId="4" borderId="0" xfId="0" applyFill="1" applyBorder="1"/>
    <xf numFmtId="0" fontId="35" fillId="0" borderId="0" xfId="2" applyBorder="1" applyAlignment="1" applyProtection="1">
      <alignment horizontal="left" vertical="top"/>
    </xf>
    <xf numFmtId="0" fontId="18" fillId="0" borderId="7" xfId="0" applyFont="1" applyBorder="1" applyAlignment="1">
      <alignment horizontal="left" wrapText="1"/>
    </xf>
    <xf numFmtId="0" fontId="7" fillId="0" borderId="8" xfId="0" applyFont="1" applyBorder="1" applyAlignment="1">
      <alignment horizontal="left" wrapText="1"/>
    </xf>
    <xf numFmtId="0" fontId="19" fillId="4" borderId="0" xfId="0" applyFont="1" applyFill="1" applyBorder="1"/>
    <xf numFmtId="0" fontId="18" fillId="0" borderId="8" xfId="0" applyFont="1" applyBorder="1" applyAlignment="1">
      <alignment horizontal="left" wrapText="1"/>
    </xf>
    <xf numFmtId="0" fontId="15" fillId="4" borderId="0" xfId="0" applyFont="1" applyFill="1" applyBorder="1" applyAlignment="1">
      <alignment vertical="top"/>
    </xf>
    <xf numFmtId="0" fontId="17" fillId="4" borderId="0" xfId="0" applyFont="1" applyFill="1" applyBorder="1" applyAlignment="1">
      <alignment horizontal="right" vertical="top"/>
    </xf>
    <xf numFmtId="0" fontId="20" fillId="0" borderId="8" xfId="2" applyFont="1" applyBorder="1" applyAlignment="1" applyProtection="1">
      <alignment horizontal="left" wrapText="1"/>
    </xf>
    <xf numFmtId="0" fontId="18" fillId="0" borderId="8" xfId="0" applyFont="1" applyBorder="1" applyAlignment="1">
      <alignment horizontal="left"/>
    </xf>
    <xf numFmtId="0" fontId="16" fillId="4" borderId="0" xfId="0" applyFont="1" applyFill="1" applyBorder="1" applyAlignment="1">
      <alignment horizontal="left" vertical="top" wrapText="1"/>
    </xf>
    <xf numFmtId="0" fontId="17" fillId="4" borderId="0" xfId="0" applyFont="1" applyFill="1" applyBorder="1" applyAlignment="1">
      <alignment vertical="top"/>
    </xf>
    <xf numFmtId="0" fontId="17" fillId="4" borderId="0" xfId="0" applyFont="1" applyFill="1" applyBorder="1" applyAlignment="1">
      <alignment vertical="top" wrapText="1"/>
    </xf>
    <xf numFmtId="0" fontId="0" fillId="4" borderId="0" xfId="0" applyFill="1" applyBorder="1" applyAlignment="1">
      <alignment horizontal="right" vertical="top"/>
    </xf>
    <xf numFmtId="0" fontId="22" fillId="4" borderId="0" xfId="0" applyFont="1" applyFill="1" applyBorder="1" applyAlignment="1"/>
    <xf numFmtId="0" fontId="23" fillId="4" borderId="0" xfId="0" applyFont="1" applyFill="1" applyBorder="1" applyAlignment="1">
      <alignment horizontal="center"/>
    </xf>
    <xf numFmtId="0" fontId="24" fillId="4" borderId="0" xfId="2" applyFont="1" applyFill="1" applyBorder="1" applyAlignment="1" applyProtection="1">
      <alignment horizontal="left" indent="1"/>
    </xf>
    <xf numFmtId="0" fontId="25" fillId="4" borderId="0" xfId="0" applyFont="1" applyFill="1" applyBorder="1" applyAlignment="1" applyProtection="1">
      <alignment horizontal="left" indent="1"/>
    </xf>
    <xf numFmtId="0" fontId="17" fillId="4" borderId="0" xfId="0" applyFont="1" applyFill="1" applyBorder="1"/>
    <xf numFmtId="0" fontId="3" fillId="0" borderId="0" xfId="0" applyFont="1" applyAlignment="1"/>
    <xf numFmtId="0" fontId="14" fillId="3" borderId="0" xfId="0" applyFont="1" applyFill="1" applyBorder="1" applyAlignment="1">
      <alignment vertical="center"/>
    </xf>
    <xf numFmtId="0" fontId="26" fillId="3" borderId="0" xfId="0" applyFont="1" applyFill="1" applyBorder="1" applyAlignment="1">
      <alignment vertical="center"/>
    </xf>
    <xf numFmtId="0" fontId="15" fillId="3" borderId="0" xfId="0" applyFont="1" applyFill="1" applyBorder="1" applyAlignment="1">
      <alignment horizontal="right" vertical="center"/>
    </xf>
    <xf numFmtId="0" fontId="11" fillId="0" borderId="0" xfId="2" applyFont="1" applyBorder="1" applyAlignment="1" applyProtection="1">
      <alignment horizontal="left"/>
    </xf>
    <xf numFmtId="0" fontId="15" fillId="0" borderId="0" xfId="0" applyFont="1" applyBorder="1" applyAlignment="1"/>
    <xf numFmtId="0" fontId="27" fillId="0" borderId="0" xfId="0" applyNumberFormat="1" applyFont="1" applyBorder="1" applyAlignment="1">
      <alignment horizontal="right"/>
    </xf>
    <xf numFmtId="0" fontId="19" fillId="0" borderId="9" xfId="0" applyFont="1" applyBorder="1"/>
    <xf numFmtId="0" fontId="17" fillId="0" borderId="9" xfId="0" applyFont="1" applyBorder="1" applyAlignment="1">
      <alignment vertical="top"/>
    </xf>
    <xf numFmtId="0" fontId="15" fillId="0" borderId="10" xfId="0" applyFont="1" applyBorder="1" applyAlignment="1">
      <alignment vertical="top"/>
    </xf>
    <xf numFmtId="0" fontId="28" fillId="0" borderId="0" xfId="0" applyFont="1"/>
    <xf numFmtId="0" fontId="17" fillId="0" borderId="0" xfId="0" applyFont="1" applyAlignment="1">
      <alignment vertical="top" wrapText="1"/>
    </xf>
    <xf numFmtId="0" fontId="15" fillId="5" borderId="0" xfId="0" applyFont="1" applyFill="1" applyAlignment="1">
      <alignment horizontal="right" vertical="top"/>
    </xf>
    <xf numFmtId="0" fontId="22" fillId="5" borderId="0" xfId="0" applyFont="1" applyFill="1" applyAlignment="1"/>
    <xf numFmtId="0" fontId="15" fillId="5" borderId="0" xfId="0" applyFont="1" applyFill="1"/>
    <xf numFmtId="0" fontId="29" fillId="3" borderId="0" xfId="0" applyFont="1" applyFill="1" applyAlignment="1">
      <alignment horizontal="center"/>
    </xf>
    <xf numFmtId="0" fontId="25" fillId="0" borderId="0" xfId="2" applyFont="1" applyAlignment="1" applyProtection="1">
      <alignment horizontal="left" indent="1"/>
    </xf>
    <xf numFmtId="0" fontId="30" fillId="0" borderId="0" xfId="0" applyFont="1"/>
    <xf numFmtId="0" fontId="31" fillId="0" borderId="0" xfId="0" applyFont="1"/>
    <xf numFmtId="0" fontId="24" fillId="0" borderId="0" xfId="2" applyFont="1" applyAlignment="1" applyProtection="1">
      <alignment horizontal="left" indent="1"/>
    </xf>
    <xf numFmtId="0" fontId="25" fillId="0" borderId="0" xfId="0" applyFont="1" applyAlignment="1" applyProtection="1">
      <alignment horizontal="left" indent="1"/>
    </xf>
    <xf numFmtId="0" fontId="17" fillId="0" borderId="0" xfId="0" applyFont="1"/>
    <xf numFmtId="0" fontId="17" fillId="0" borderId="0" xfId="0" applyFont="1" applyAlignment="1">
      <alignment horizontal="center"/>
    </xf>
    <xf numFmtId="0" fontId="32" fillId="0" borderId="0" xfId="0" applyFont="1" applyAlignment="1"/>
    <xf numFmtId="0" fontId="32" fillId="0" borderId="0" xfId="0" applyFont="1" applyAlignment="1">
      <alignment vertical="top" wrapText="1"/>
    </xf>
    <xf numFmtId="0" fontId="32" fillId="0" borderId="0" xfId="0" applyFont="1" applyAlignment="1">
      <alignment horizontal="right"/>
    </xf>
    <xf numFmtId="0" fontId="11" fillId="0" borderId="0" xfId="2" applyFont="1" applyFill="1" applyBorder="1" applyAlignment="1" applyProtection="1"/>
    <xf numFmtId="0" fontId="13" fillId="0" borderId="0" xfId="0" applyFont="1" applyFill="1" applyBorder="1" applyAlignment="1"/>
    <xf numFmtId="0" fontId="13" fillId="0" borderId="0" xfId="0" applyFont="1" applyFill="1" applyBorder="1" applyAlignment="1">
      <alignment horizontal="right"/>
    </xf>
    <xf numFmtId="0" fontId="12" fillId="8" borderId="0" xfId="0" applyFont="1" applyFill="1" applyBorder="1" applyAlignment="1">
      <alignment vertical="center"/>
    </xf>
    <xf numFmtId="0" fontId="6" fillId="0" borderId="4" xfId="0" applyFont="1" applyFill="1" applyBorder="1" applyAlignment="1" applyProtection="1">
      <alignment horizontal="center"/>
      <protection locked="0"/>
    </xf>
    <xf numFmtId="0" fontId="0" fillId="7" borderId="0" xfId="0" applyFont="1" applyFill="1"/>
    <xf numFmtId="0" fontId="0" fillId="9" borderId="0" xfId="0" applyFont="1" applyFill="1"/>
    <xf numFmtId="0" fontId="33" fillId="6" borderId="11" xfId="0" applyFont="1" applyFill="1" applyBorder="1" applyAlignment="1">
      <alignment horizontal="center" wrapText="1"/>
    </xf>
    <xf numFmtId="0" fontId="33" fillId="6" borderId="11" xfId="0" applyFont="1" applyFill="1" applyBorder="1" applyAlignment="1">
      <alignment horizontal="right" wrapText="1"/>
    </xf>
    <xf numFmtId="0" fontId="34" fillId="6" borderId="11" xfId="0" applyFont="1" applyFill="1" applyBorder="1" applyAlignment="1">
      <alignment horizontal="right" wrapText="1"/>
    </xf>
    <xf numFmtId="0" fontId="5" fillId="7" borderId="0" xfId="0" applyFont="1" applyFill="1" applyAlignment="1">
      <alignment horizontal="center"/>
    </xf>
    <xf numFmtId="164" fontId="5" fillId="7" borderId="0" xfId="0" applyNumberFormat="1" applyFont="1" applyFill="1" applyAlignment="1">
      <alignment horizontal="center"/>
    </xf>
    <xf numFmtId="0" fontId="5" fillId="7" borderId="13" xfId="0" applyFont="1" applyFill="1" applyBorder="1" applyAlignment="1">
      <alignment horizontal="center"/>
    </xf>
    <xf numFmtId="166" fontId="5" fillId="7" borderId="0" xfId="1" applyNumberFormat="1" applyFont="1" applyFill="1" applyBorder="1" applyAlignment="1">
      <alignment horizontal="center"/>
    </xf>
    <xf numFmtId="44" fontId="5" fillId="7" borderId="0" xfId="0" applyNumberFormat="1" applyFont="1" applyFill="1" applyAlignment="1">
      <alignment horizontal="center"/>
    </xf>
    <xf numFmtId="0" fontId="9" fillId="2" borderId="0" xfId="0" applyFont="1" applyFill="1" applyBorder="1" applyAlignment="1">
      <alignment horizontal="center"/>
    </xf>
    <xf numFmtId="0" fontId="7" fillId="0" borderId="0" xfId="0" applyFont="1" applyAlignment="1">
      <alignment horizontal="center" vertical="top"/>
    </xf>
    <xf numFmtId="0" fontId="4" fillId="7" borderId="0" xfId="0" applyFont="1" applyFill="1" applyAlignment="1">
      <alignment horizontal="right" vertical="center"/>
    </xf>
    <xf numFmtId="0" fontId="4" fillId="7" borderId="5" xfId="0" applyFont="1" applyFill="1" applyBorder="1" applyAlignment="1">
      <alignment horizontal="right" vertical="center"/>
    </xf>
    <xf numFmtId="0" fontId="10" fillId="8" borderId="11" xfId="0" applyFont="1" applyFill="1" applyBorder="1" applyAlignment="1" applyProtection="1">
      <alignment horizontal="center" vertical="center"/>
    </xf>
    <xf numFmtId="0" fontId="10" fillId="10" borderId="12" xfId="0" applyFont="1" applyFill="1" applyBorder="1" applyAlignment="1" applyProtection="1">
      <alignment horizontal="center" vertical="center"/>
    </xf>
    <xf numFmtId="0" fontId="0" fillId="7" borderId="0" xfId="0" applyFill="1" applyAlignment="1">
      <alignment horizontal="right" vertical="center"/>
    </xf>
    <xf numFmtId="0" fontId="0" fillId="7" borderId="5" xfId="0" applyFill="1" applyBorder="1" applyAlignment="1">
      <alignment horizontal="right" vertical="center"/>
    </xf>
    <xf numFmtId="0" fontId="4" fillId="9" borderId="0" xfId="0" applyFont="1" applyFill="1" applyBorder="1" applyAlignment="1">
      <alignment horizontal="right"/>
    </xf>
    <xf numFmtId="0" fontId="4" fillId="9" borderId="5" xfId="0" applyFont="1" applyFill="1" applyBorder="1" applyAlignment="1">
      <alignment horizontal="right"/>
    </xf>
    <xf numFmtId="0" fontId="32" fillId="0" borderId="0" xfId="0" applyFont="1" applyAlignment="1">
      <alignment horizontal="left"/>
    </xf>
    <xf numFmtId="0" fontId="21" fillId="0" borderId="8" xfId="0" applyFont="1" applyBorder="1" applyAlignment="1">
      <alignment horizontal="left" wrapText="1"/>
    </xf>
  </cellXfs>
  <cellStyles count="4">
    <cellStyle name="Currency" xfId="1" builtinId="4"/>
    <cellStyle name="Hyperlink" xfId="2" builtinId="8" customBuiltin="1"/>
    <cellStyle name="Normal" xfId="0" builtinId="0"/>
    <cellStyle name="Percent" xfId="3" builtinId="5"/>
  </cellStyles>
  <dxfs count="1">
    <dxf>
      <font>
        <condense val="0"/>
        <extend val="0"/>
        <color indexed="22"/>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408192317602494"/>
          <c:y val="6.2256809338521402E-2"/>
          <c:w val="0.75801857179666399"/>
          <c:h val="0.80544747081712065"/>
        </c:manualLayout>
      </c:layout>
      <c:scatterChart>
        <c:scatterStyle val="lineMarker"/>
        <c:varyColors val="0"/>
        <c:ser>
          <c:idx val="1"/>
          <c:order val="0"/>
          <c:tx>
            <c:strRef>
              <c:f>Savings!$F$19</c:f>
              <c:strCache>
                <c:ptCount val="1"/>
                <c:pt idx="0">
                  <c:v>End Balance</c:v>
                </c:pt>
              </c:strCache>
            </c:strRef>
          </c:tx>
          <c:spPr>
            <a:ln w="25400">
              <a:solidFill>
                <a:srgbClr val="000080"/>
              </a:solidFill>
              <a:prstDash val="solid"/>
            </a:ln>
          </c:spPr>
          <c:marker>
            <c:symbol val="none"/>
          </c:marker>
          <c:xVal>
            <c:numRef>
              <c:f>Savings!$E$21:$E$70</c:f>
              <c:numCache>
                <c:formatCode>General</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xVal>
          <c:yVal>
            <c:numRef>
              <c:f>Savings!$F$21:$F$70</c:f>
              <c:numCache>
                <c:formatCode>#,##0.00</c:formatCode>
                <c:ptCount val="50"/>
                <c:pt idx="0">
                  <c:v>12851.908004385301</c:v>
                </c:pt>
                <c:pt idx="1">
                  <c:v>15820.00714113456</c:v>
                </c:pt>
                <c:pt idx="2">
                  <c:v>18909.031216253883</c:v>
                </c:pt>
                <c:pt idx="3">
                  <c:v>22123.906898309946</c:v>
                </c:pt>
                <c:pt idx="4">
                  <c:v>25469.761575948291</c:v>
                </c:pt>
                <c:pt idx="5">
                  <c:v>28951.931535539021</c:v>
                </c:pt>
                <c:pt idx="6">
                  <c:v>32575.970471992423</c:v>
                </c:pt>
                <c:pt idx="7">
                  <c:v>36347.658346318334</c:v>
                </c:pt>
                <c:pt idx="8">
                  <c:v>40273.010604056151</c:v>
                </c:pt>
                <c:pt idx="9">
                  <c:v>44358.287769277893</c:v>
                </c:pt>
                <c:pt idx="10">
                  <c:v>48610.005429465753</c:v>
                </c:pt>
                <c:pt idx="11">
                  <c:v>53034.94462718899</c:v>
                </c:pt>
                <c:pt idx="12">
                  <c:v>57640.162675153733</c:v>
                </c:pt>
                <c:pt idx="13">
                  <c:v>62433.00441187463</c:v>
                </c:pt>
                <c:pt idx="14">
                  <c:v>67421.113915919908</c:v>
                </c:pt>
                <c:pt idx="15">
                  <c:v>72612.446697412859</c:v>
                </c:pt>
                <c:pt idx="16">
                  <c:v>78015.282386233928</c:v>
                </c:pt>
                <c:pt idx="17">
                  <c:v>83638.237937159676</c:v>
                </c:pt>
                <c:pt idx="18">
                  <c:v>89490.28137299954</c:v>
                </c:pt>
                <c:pt idx="19">
                  <c:v>95580.746087649153</c:v>
                </c:pt>
                <c:pt idx="20">
                  <c:v>101919.34573187213</c:v>
                </c:pt>
                <c:pt idx="21">
                  <c:v>108516.1897055516</c:v>
                </c:pt>
                <c:pt idx="22">
                  <c:v>115381.79928111989</c:v>
                </c:pt>
                <c:pt idx="23">
                  <c:v>122527.12438388173</c:v>
                </c:pt>
                <c:pt idx="24">
                  <c:v>129963.56105599359</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yVal>
          <c:smooth val="0"/>
          <c:extLst>
            <c:ext xmlns:c16="http://schemas.microsoft.com/office/drawing/2014/chart" uri="{C3380CC4-5D6E-409C-BE32-E72D297353CC}">
              <c16:uniqueId val="{00000000-AF5C-4874-80EE-343C984A5C7C}"/>
            </c:ext>
          </c:extLst>
        </c:ser>
        <c:ser>
          <c:idx val="2"/>
          <c:order val="1"/>
          <c:tx>
            <c:strRef>
              <c:f>Savings!$G$19</c:f>
              <c:strCache>
                <c:ptCount val="1"/>
                <c:pt idx="0">
                  <c:v>Cumulative Invested</c:v>
                </c:pt>
              </c:strCache>
            </c:strRef>
          </c:tx>
          <c:spPr>
            <a:ln w="25400">
              <a:solidFill>
                <a:srgbClr val="FF00FF"/>
              </a:solidFill>
              <a:prstDash val="solid"/>
            </a:ln>
          </c:spPr>
          <c:marker>
            <c:symbol val="none"/>
          </c:marker>
          <c:xVal>
            <c:numRef>
              <c:f>Savings!$E$21:$E$70</c:f>
              <c:numCache>
                <c:formatCode>General</c:formatCode>
                <c:ptCount val="5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#N/A</c:v>
                </c:pt>
                <c:pt idx="44">
                  <c:v>#N/A</c:v>
                </c:pt>
                <c:pt idx="45">
                  <c:v>#N/A</c:v>
                </c:pt>
                <c:pt idx="46">
                  <c:v>#N/A</c:v>
                </c:pt>
                <c:pt idx="47">
                  <c:v>#N/A</c:v>
                </c:pt>
                <c:pt idx="48">
                  <c:v>#N/A</c:v>
                </c:pt>
                <c:pt idx="49">
                  <c:v>#N/A</c:v>
                </c:pt>
              </c:numCache>
            </c:numRef>
          </c:xVal>
          <c:yVal>
            <c:numRef>
              <c:f>Savings!$G$21:$G$70</c:f>
              <c:numCache>
                <c:formatCode>#,##0.00</c:formatCode>
                <c:ptCount val="50"/>
                <c:pt idx="0">
                  <c:v>12400</c:v>
                </c:pt>
                <c:pt idx="1">
                  <c:v>14800</c:v>
                </c:pt>
                <c:pt idx="2">
                  <c:v>17200</c:v>
                </c:pt>
                <c:pt idx="3">
                  <c:v>19600</c:v>
                </c:pt>
                <c:pt idx="4">
                  <c:v>22000</c:v>
                </c:pt>
                <c:pt idx="5">
                  <c:v>24400</c:v>
                </c:pt>
                <c:pt idx="6">
                  <c:v>26800</c:v>
                </c:pt>
                <c:pt idx="7">
                  <c:v>29200</c:v>
                </c:pt>
                <c:pt idx="8">
                  <c:v>31600</c:v>
                </c:pt>
                <c:pt idx="9">
                  <c:v>34000</c:v>
                </c:pt>
                <c:pt idx="10">
                  <c:v>36400</c:v>
                </c:pt>
                <c:pt idx="11">
                  <c:v>38800</c:v>
                </c:pt>
                <c:pt idx="12">
                  <c:v>41200</c:v>
                </c:pt>
                <c:pt idx="13">
                  <c:v>43600</c:v>
                </c:pt>
                <c:pt idx="14">
                  <c:v>46000</c:v>
                </c:pt>
                <c:pt idx="15">
                  <c:v>48400</c:v>
                </c:pt>
                <c:pt idx="16">
                  <c:v>50800</c:v>
                </c:pt>
                <c:pt idx="17">
                  <c:v>53200</c:v>
                </c:pt>
                <c:pt idx="18">
                  <c:v>55600</c:v>
                </c:pt>
                <c:pt idx="19">
                  <c:v>58000</c:v>
                </c:pt>
                <c:pt idx="20">
                  <c:v>60400</c:v>
                </c:pt>
                <c:pt idx="21">
                  <c:v>62800</c:v>
                </c:pt>
                <c:pt idx="22">
                  <c:v>65200</c:v>
                </c:pt>
                <c:pt idx="23">
                  <c:v>67600</c:v>
                </c:pt>
                <c:pt idx="24">
                  <c:v>70000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numCache>
            </c:numRef>
          </c:yVal>
          <c:smooth val="0"/>
          <c:extLst>
            <c:ext xmlns:c16="http://schemas.microsoft.com/office/drawing/2014/chart" uri="{C3380CC4-5D6E-409C-BE32-E72D297353CC}">
              <c16:uniqueId val="{00000001-AF5C-4874-80EE-343C984A5C7C}"/>
            </c:ext>
          </c:extLst>
        </c:ser>
        <c:dLbls>
          <c:showLegendKey val="0"/>
          <c:showVal val="0"/>
          <c:showCatName val="0"/>
          <c:showSerName val="0"/>
          <c:showPercent val="0"/>
          <c:showBubbleSize val="0"/>
        </c:dLbls>
        <c:axId val="185936128"/>
        <c:axId val="195990272"/>
      </c:scatterChart>
      <c:valAx>
        <c:axId val="185936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95990272"/>
        <c:crosses val="autoZero"/>
        <c:crossBetween val="midCat"/>
      </c:valAx>
      <c:valAx>
        <c:axId val="195990272"/>
        <c:scaling>
          <c:orientation val="minMax"/>
        </c:scaling>
        <c:delete val="0"/>
        <c:axPos val="l"/>
        <c:numFmt formatCode="_(* #,##0_);_(* \(#,##0\);_(* &quot;-&quot;_);_(@_)"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85936128"/>
        <c:crosses val="autoZero"/>
        <c:crossBetween val="midCat"/>
      </c:valAx>
      <c:spPr>
        <a:noFill/>
        <a:ln w="25400">
          <a:noFill/>
        </a:ln>
      </c:spPr>
    </c:plotArea>
    <c:legend>
      <c:legendPos val="r"/>
      <c:layout>
        <c:manualLayout>
          <c:xMode val="edge"/>
          <c:yMode val="edge"/>
          <c:x val="0.23032102758437098"/>
          <c:y val="7.3929961089494164E-2"/>
          <c:w val="0.501458439803947"/>
          <c:h val="0.13229571984435798"/>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6350">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www.vertex42.com/"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xdr:from>
      <xdr:col>4</xdr:col>
      <xdr:colOff>76200</xdr:colOff>
      <xdr:row>3</xdr:row>
      <xdr:rowOff>0</xdr:rowOff>
    </xdr:from>
    <xdr:to>
      <xdr:col>7</xdr:col>
      <xdr:colOff>685800</xdr:colOff>
      <xdr:row>15</xdr:row>
      <xdr:rowOff>142875</xdr:rowOff>
    </xdr:to>
    <xdr:graphicFrame macro="">
      <xdr:nvGraphicFramePr>
        <xdr:cNvPr id="4213" name="Chart 1141">
          <a:extLst>
            <a:ext uri="{FF2B5EF4-FFF2-40B4-BE49-F238E27FC236}">
              <a16:creationId xmlns:a16="http://schemas.microsoft.com/office/drawing/2014/main" id="{00000000-0008-0000-0000-000075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6</xdr:col>
      <xdr:colOff>485775</xdr:colOff>
      <xdr:row>0</xdr:row>
      <xdr:rowOff>38100</xdr:rowOff>
    </xdr:from>
    <xdr:to>
      <xdr:col>7</xdr:col>
      <xdr:colOff>794122</xdr:colOff>
      <xdr:row>0</xdr:row>
      <xdr:rowOff>342926</xdr:rowOff>
    </xdr:to>
    <xdr:pic>
      <xdr:nvPicPr>
        <xdr:cNvPr id="5" name="Picture 4">
          <a:hlinkClick xmlns:r="http://schemas.openxmlformats.org/officeDocument/2006/relationships" r:id="rId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5400675" y="38100"/>
          <a:ext cx="1365622" cy="30482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4191000</xdr:colOff>
      <xdr:row>0</xdr:row>
      <xdr:rowOff>47625</xdr:rowOff>
    </xdr:from>
    <xdr:to>
      <xdr:col>2</xdr:col>
      <xdr:colOff>317872</xdr:colOff>
      <xdr:row>0</xdr:row>
      <xdr:rowOff>352451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4876800" y="47625"/>
          <a:ext cx="1365622" cy="30482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4191000</xdr:colOff>
      <xdr:row>0</xdr:row>
      <xdr:rowOff>47625</xdr:rowOff>
    </xdr:from>
    <xdr:to>
      <xdr:col>2</xdr:col>
      <xdr:colOff>317872</xdr:colOff>
      <xdr:row>0</xdr:row>
      <xdr:rowOff>352451</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stretch>
          <a:fillRect/>
        </a:stretch>
      </xdr:blipFill>
      <xdr:spPr>
        <a:xfrm>
          <a:off x="4876800" y="47625"/>
          <a:ext cx="1365622" cy="304826"/>
        </a:xfrm>
        <a:prstGeom prst="rect">
          <a:avLst/>
        </a:prstGeom>
      </xdr:spPr>
    </xdr:pic>
    <xdr:clientData/>
  </xdr:twoCellAnchor>
</xdr:wsDr>
</file>

<file path=xl/theme/theme1.xml><?xml version="1.0" encoding="utf-8"?>
<a:theme xmlns:a="http://schemas.openxmlformats.org/drawingml/2006/main" name="Office Theme">
  <a:themeElements>
    <a:clrScheme name="V42 Classic Blue/Green">
      <a:dk1>
        <a:sysClr val="windowText" lastClr="000000"/>
      </a:dk1>
      <a:lt1>
        <a:sysClr val="window" lastClr="FFFFFF"/>
      </a:lt1>
      <a:dk2>
        <a:srgbClr val="3A5D9C"/>
      </a:dk2>
      <a:lt2>
        <a:srgbClr val="EEECE2"/>
      </a:lt2>
      <a:accent1>
        <a:srgbClr val="3969AD"/>
      </a:accent1>
      <a:accent2>
        <a:srgbClr val="C04E4E"/>
      </a:accent2>
      <a:accent3>
        <a:srgbClr val="E68422"/>
      </a:accent3>
      <a:accent4>
        <a:srgbClr val="846648"/>
      </a:accent4>
      <a:accent5>
        <a:srgbClr val="6CBB59"/>
      </a:accent5>
      <a:accent6>
        <a:srgbClr val="7860B4"/>
      </a:accent6>
      <a:hlink>
        <a:srgbClr val="4C92AE"/>
      </a:hlink>
      <a:folHlink>
        <a:srgbClr val="969696"/>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Calculators/savings-interest-calculator.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ExcelTemplates/personal-budget-spreadsheet.html" TargetMode="External"/><Relationship Id="rId2" Type="http://schemas.openxmlformats.org/officeDocument/2006/relationships/hyperlink" Target="https://www.vertex42.com/ExcelTips/workbook.html" TargetMode="External"/><Relationship Id="rId1" Type="http://schemas.openxmlformats.org/officeDocument/2006/relationships/hyperlink" Target="https://www.vertex42.com/ExcelTemplates/retirement-planning-spreadsheet.html" TargetMode="External"/><Relationship Id="rId6" Type="http://schemas.openxmlformats.org/officeDocument/2006/relationships/drawing" Target="../drawings/drawing2.xml"/><Relationship Id="rId5" Type="http://schemas.openxmlformats.org/officeDocument/2006/relationships/printerSettings" Target="../printerSettings/printerSettings2.bin"/><Relationship Id="rId4" Type="http://schemas.openxmlformats.org/officeDocument/2006/relationships/hyperlink" Target="https://www.vertex42.com/Calculators/401k-savings-calculator.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licensing/EULA_personaluse.html" TargetMode="External"/><Relationship Id="rId1" Type="http://schemas.openxmlformats.org/officeDocument/2006/relationships/hyperlink" Target="https://www.vertex42.com/Calculators/savings-interest-calculator.html" TargetMode="Externa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2"/>
  <sheetViews>
    <sheetView showGridLines="0" tabSelected="1" workbookViewId="0">
      <selection activeCell="D5" sqref="D5"/>
    </sheetView>
  </sheetViews>
  <sheetFormatPr defaultColWidth="9.140625" defaultRowHeight="12.75" x14ac:dyDescent="0.2"/>
  <cols>
    <col min="1" max="1" width="7.5703125" style="1" customWidth="1"/>
    <col min="2" max="2" width="10.7109375" style="1" customWidth="1"/>
    <col min="3" max="3" width="13.5703125" style="1" customWidth="1"/>
    <col min="4" max="4" width="16.28515625" style="1" customWidth="1"/>
    <col min="5" max="5" width="10" style="1" customWidth="1"/>
    <col min="6" max="6" width="15.5703125" style="1" customWidth="1"/>
    <col min="7" max="7" width="15.85546875" style="1" customWidth="1"/>
    <col min="8" max="8" width="12.5703125" style="1" customWidth="1"/>
    <col min="9" max="9" width="11.7109375" style="1" customWidth="1"/>
    <col min="10" max="10" width="13.28515625" style="1" customWidth="1"/>
    <col min="11" max="11" width="10.5703125" style="1" bestFit="1" customWidth="1"/>
    <col min="12" max="16384" width="9.140625" style="1"/>
  </cols>
  <sheetData>
    <row r="1" spans="1:9" ht="30" customHeight="1" x14ac:dyDescent="0.2">
      <c r="A1" s="74" t="s">
        <v>41</v>
      </c>
      <c r="B1" s="74"/>
      <c r="C1" s="74"/>
      <c r="D1" s="74"/>
      <c r="E1" s="74"/>
      <c r="F1" s="74"/>
      <c r="G1" s="74"/>
      <c r="H1" s="74"/>
    </row>
    <row r="2" spans="1:9" x14ac:dyDescent="0.2">
      <c r="A2" s="71" t="s">
        <v>58</v>
      </c>
      <c r="B2" s="71"/>
      <c r="C2" s="71"/>
      <c r="D2" s="71"/>
      <c r="E2" s="71"/>
      <c r="F2" s="71"/>
      <c r="G2" s="72"/>
      <c r="H2" s="73" t="str">
        <f ca="1">"© 2008-" &amp; YEAR(TODAY()) &amp; " Vertex42 LLC"</f>
        <v>© 2008-2017 Vertex42 LLC</v>
      </c>
    </row>
    <row r="3" spans="1:9" x14ac:dyDescent="0.2">
      <c r="A3" s="8"/>
      <c r="B3" s="7"/>
      <c r="C3" s="7"/>
      <c r="D3" s="7"/>
      <c r="E3" s="7"/>
      <c r="F3" s="7"/>
      <c r="G3" s="7"/>
      <c r="H3"/>
    </row>
    <row r="4" spans="1:9" ht="16.5" thickBot="1" x14ac:dyDescent="0.25">
      <c r="A4" s="90" t="s">
        <v>5</v>
      </c>
      <c r="B4" s="90"/>
      <c r="C4" s="90"/>
      <c r="D4" s="90"/>
      <c r="F4" s="15" t="s">
        <v>37</v>
      </c>
    </row>
    <row r="5" spans="1:9" ht="15" customHeight="1" x14ac:dyDescent="0.2">
      <c r="A5" s="88" t="s">
        <v>1</v>
      </c>
      <c r="B5" s="88"/>
      <c r="C5" s="89"/>
      <c r="D5" s="75">
        <v>25</v>
      </c>
    </row>
    <row r="6" spans="1:9" ht="15" customHeight="1" x14ac:dyDescent="0.2">
      <c r="A6" s="92" t="s">
        <v>6</v>
      </c>
      <c r="B6" s="92"/>
      <c r="C6" s="93"/>
      <c r="D6" s="17">
        <v>10000</v>
      </c>
    </row>
    <row r="7" spans="1:9" ht="15" customHeight="1" x14ac:dyDescent="0.2">
      <c r="A7" s="88" t="s">
        <v>9</v>
      </c>
      <c r="B7" s="88"/>
      <c r="C7" s="89"/>
      <c r="D7" s="5">
        <v>0.04</v>
      </c>
      <c r="I7"/>
    </row>
    <row r="8" spans="1:9" ht="15" customHeight="1" x14ac:dyDescent="0.2">
      <c r="A8" s="88" t="s">
        <v>8</v>
      </c>
      <c r="B8" s="88"/>
      <c r="C8" s="89"/>
      <c r="D8" s="17">
        <v>200</v>
      </c>
      <c r="I8"/>
    </row>
    <row r="9" spans="1:9" ht="15" customHeight="1" x14ac:dyDescent="0.2">
      <c r="A9" s="88" t="s">
        <v>11</v>
      </c>
      <c r="B9" s="88"/>
      <c r="C9" s="89"/>
      <c r="D9" s="6">
        <v>12</v>
      </c>
      <c r="I9"/>
    </row>
    <row r="10" spans="1:9" ht="15" customHeight="1" x14ac:dyDescent="0.2">
      <c r="A10" s="88" t="s">
        <v>10</v>
      </c>
      <c r="B10" s="88"/>
      <c r="C10" s="89"/>
      <c r="D10" s="17">
        <v>0</v>
      </c>
      <c r="I10"/>
    </row>
    <row r="11" spans="1:9" ht="15" customHeight="1" x14ac:dyDescent="0.2">
      <c r="A11" s="76"/>
      <c r="B11" s="76"/>
      <c r="C11" s="76"/>
      <c r="D11" s="76"/>
      <c r="I11"/>
    </row>
    <row r="12" spans="1:9" ht="16.5" thickBot="1" x14ac:dyDescent="0.25">
      <c r="A12" s="91" t="s">
        <v>2</v>
      </c>
      <c r="B12" s="91"/>
      <c r="C12" s="91"/>
      <c r="D12" s="91"/>
      <c r="I12"/>
    </row>
    <row r="13" spans="1:9" ht="15" customHeight="1" x14ac:dyDescent="0.2">
      <c r="A13" s="94" t="str">
        <f>"Value After "&amp;D5&amp;" Years"</f>
        <v>Value After 25 Years</v>
      </c>
      <c r="B13" s="94"/>
      <c r="C13" s="95"/>
      <c r="D13" s="18">
        <f ca="1">OFFSET(F19,D5+1,0,1,1)</f>
        <v>129963.56105599359</v>
      </c>
    </row>
    <row r="14" spans="1:9" ht="14.25" x14ac:dyDescent="0.2">
      <c r="A14" s="94" t="s">
        <v>4</v>
      </c>
      <c r="B14" s="94"/>
      <c r="C14" s="95"/>
      <c r="D14" s="18">
        <f ca="1">SUM(OFFSET(B19,1,0,D5+1,1))</f>
        <v>70000</v>
      </c>
    </row>
    <row r="15" spans="1:9" ht="14.25" x14ac:dyDescent="0.2">
      <c r="A15" s="94" t="s">
        <v>31</v>
      </c>
      <c r="B15" s="94"/>
      <c r="C15" s="95"/>
      <c r="D15" s="18">
        <f ca="1">SUM(OFFSET(D19,2,0,$D$5,1))</f>
        <v>59963.561055993589</v>
      </c>
    </row>
    <row r="16" spans="1:9" x14ac:dyDescent="0.2">
      <c r="A16" s="77"/>
      <c r="B16" s="77"/>
      <c r="C16" s="77"/>
      <c r="D16" s="77"/>
    </row>
    <row r="18" spans="1:10" ht="18.75" customHeight="1" x14ac:dyDescent="0.2">
      <c r="A18" s="87" t="s">
        <v>24</v>
      </c>
      <c r="B18" s="87"/>
      <c r="C18" s="87"/>
      <c r="D18" s="87"/>
      <c r="E18" s="87"/>
      <c r="F18" s="87"/>
      <c r="G18" s="87"/>
      <c r="H18" s="87"/>
    </row>
    <row r="19" spans="1:10" ht="26.25" thickBot="1" x14ac:dyDescent="0.25">
      <c r="A19" s="78" t="s">
        <v>34</v>
      </c>
      <c r="B19" s="78" t="s">
        <v>7</v>
      </c>
      <c r="C19" s="78" t="s">
        <v>32</v>
      </c>
      <c r="D19" s="79" t="s">
        <v>26</v>
      </c>
      <c r="E19" s="78" t="s">
        <v>0</v>
      </c>
      <c r="F19" s="80" t="s">
        <v>30</v>
      </c>
      <c r="G19" s="78" t="s">
        <v>40</v>
      </c>
      <c r="H19" s="78" t="s">
        <v>33</v>
      </c>
    </row>
    <row r="20" spans="1:10" ht="15" customHeight="1" x14ac:dyDescent="0.2">
      <c r="A20" s="81"/>
      <c r="B20" s="82">
        <f>D6</f>
        <v>10000</v>
      </c>
      <c r="C20" s="83"/>
      <c r="D20" s="81"/>
      <c r="E20" s="81"/>
      <c r="F20" s="84">
        <f>$D$6</f>
        <v>10000</v>
      </c>
      <c r="G20" s="85"/>
      <c r="H20" s="85"/>
    </row>
    <row r="21" spans="1:10" x14ac:dyDescent="0.2">
      <c r="A21" s="4">
        <f>$D$7</f>
        <v>0.04</v>
      </c>
      <c r="B21" s="14">
        <f>IF(ISERROR(E21),"",$D$10+$D$8*deposits_per_year)</f>
        <v>2400</v>
      </c>
      <c r="C21" s="10"/>
      <c r="D21" s="12">
        <f>IF(ISERROR(E21),"",FV(((1+A21/compound_period)^(compound_period/deposits_per_year))-1,deposits_per_year,-$D$8,-F20)-$D$8*deposits_per_year-F20)</f>
        <v>451.90800438530096</v>
      </c>
      <c r="E21" s="2">
        <f>IF(E20&gt;=$D$5,NA(),E20+1)</f>
        <v>1</v>
      </c>
      <c r="F21" s="3">
        <f>IF(ISERROR(E21),"",F20+B21+C21+D21)</f>
        <v>12851.908004385301</v>
      </c>
      <c r="G21" s="3">
        <f>IF(ISERROR(E21),"",SUM(B$20:B21)+SUM(C$20:C21))</f>
        <v>12400</v>
      </c>
      <c r="H21" s="3">
        <f>IF(ISERROR(E21),"",SUM(D$20:D21))</f>
        <v>451.90800438530096</v>
      </c>
      <c r="J21" s="9"/>
    </row>
    <row r="22" spans="1:10" x14ac:dyDescent="0.2">
      <c r="A22" s="4">
        <f t="shared" ref="A22:A70" si="0">$D$7</f>
        <v>0.04</v>
      </c>
      <c r="B22" s="14">
        <f t="shared" ref="B22:B52" si="1">IF(ISERROR(E22),"",$D$10+$D$8*deposits_per_year)</f>
        <v>2400</v>
      </c>
      <c r="C22" s="10"/>
      <c r="D22" s="12">
        <f t="shared" ref="D22:D52" si="2">IF(ISERROR(E22),"",FV(((1+A22/compound_period)^(compound_period/deposits_per_year))-1,deposits_per_year,-$D$8,-F21)-$D$8*deposits_per_year-F21)</f>
        <v>568.09913674925883</v>
      </c>
      <c r="E22" s="2">
        <f t="shared" ref="E22:E71" si="3">IF(E21&gt;=$D$5,NA(),E21+1)</f>
        <v>2</v>
      </c>
      <c r="F22" s="3">
        <f t="shared" ref="F22:F70" si="4">IF(ISERROR(E22),"",F21+B22+C22+D22)</f>
        <v>15820.00714113456</v>
      </c>
      <c r="G22" s="3">
        <f>IF(ISERROR(E22),"",SUM(B$20:B22)+SUM(C$20:C22))</f>
        <v>14800</v>
      </c>
      <c r="H22" s="3">
        <f>IF(ISERROR(E22),"",SUM(D$20:D22))</f>
        <v>1020.0071411345598</v>
      </c>
    </row>
    <row r="23" spans="1:10" x14ac:dyDescent="0.2">
      <c r="A23" s="4">
        <f t="shared" si="0"/>
        <v>0.04</v>
      </c>
      <c r="B23" s="14">
        <f t="shared" si="1"/>
        <v>2400</v>
      </c>
      <c r="C23" s="10"/>
      <c r="D23" s="12">
        <f t="shared" si="2"/>
        <v>689.02407511932324</v>
      </c>
      <c r="E23" s="2">
        <f t="shared" si="3"/>
        <v>3</v>
      </c>
      <c r="F23" s="3">
        <f t="shared" si="4"/>
        <v>18909.031216253883</v>
      </c>
      <c r="G23" s="3">
        <f>IF(ISERROR(E23),"",SUM(B$20:B23)+SUM(C$20:C23))</f>
        <v>17200</v>
      </c>
      <c r="H23" s="3">
        <f>IF(ISERROR(E23),"",SUM(D$20:D23))</f>
        <v>1709.031216253883</v>
      </c>
    </row>
    <row r="24" spans="1:10" x14ac:dyDescent="0.2">
      <c r="A24" s="4">
        <f t="shared" si="0"/>
        <v>0.04</v>
      </c>
      <c r="B24" s="14">
        <f t="shared" si="1"/>
        <v>2400</v>
      </c>
      <c r="C24" s="10"/>
      <c r="D24" s="12">
        <f t="shared" si="2"/>
        <v>814.87568205606294</v>
      </c>
      <c r="E24" s="2">
        <f t="shared" si="3"/>
        <v>4</v>
      </c>
      <c r="F24" s="3">
        <f t="shared" si="4"/>
        <v>22123.906898309946</v>
      </c>
      <c r="G24" s="3">
        <f>IF(ISERROR(E24),"",SUM(B$20:B24)+SUM(C$20:C24))</f>
        <v>19600</v>
      </c>
      <c r="H24" s="3">
        <f>IF(ISERROR(E24),"",SUM(D$20:D24))</f>
        <v>2523.906898309946</v>
      </c>
    </row>
    <row r="25" spans="1:10" x14ac:dyDescent="0.2">
      <c r="A25" s="4">
        <f t="shared" si="0"/>
        <v>0.04</v>
      </c>
      <c r="B25" s="14">
        <f t="shared" si="1"/>
        <v>2400</v>
      </c>
      <c r="C25" s="10"/>
      <c r="D25" s="12">
        <f t="shared" si="2"/>
        <v>945.85467763834458</v>
      </c>
      <c r="E25" s="2">
        <f t="shared" si="3"/>
        <v>5</v>
      </c>
      <c r="F25" s="3">
        <f t="shared" si="4"/>
        <v>25469.761575948291</v>
      </c>
      <c r="G25" s="3">
        <f>IF(ISERROR(E25),"",SUM(B$20:B25)+SUM(C$20:C25))</f>
        <v>22000</v>
      </c>
      <c r="H25" s="3">
        <f>IF(ISERROR(E25),"",SUM(D$20:D25))</f>
        <v>3469.7615759482906</v>
      </c>
    </row>
    <row r="26" spans="1:10" x14ac:dyDescent="0.2">
      <c r="A26" s="4">
        <f t="shared" si="0"/>
        <v>0.04</v>
      </c>
      <c r="B26" s="14">
        <f t="shared" si="1"/>
        <v>2400</v>
      </c>
      <c r="C26" s="10"/>
      <c r="D26" s="12">
        <f t="shared" si="2"/>
        <v>1082.1699595907303</v>
      </c>
      <c r="E26" s="2">
        <f t="shared" si="3"/>
        <v>6</v>
      </c>
      <c r="F26" s="3">
        <f t="shared" si="4"/>
        <v>28951.931535539021</v>
      </c>
      <c r="G26" s="3">
        <f>IF(ISERROR(E26),"",SUM(B$20:B26)+SUM(C$20:C26))</f>
        <v>24400</v>
      </c>
      <c r="H26" s="3">
        <f>IF(ISERROR(E26),"",SUM(D$20:D26))</f>
        <v>4551.9315355390208</v>
      </c>
    </row>
    <row r="27" spans="1:10" x14ac:dyDescent="0.2">
      <c r="A27" s="4">
        <f t="shared" si="0"/>
        <v>0.04</v>
      </c>
      <c r="B27" s="14">
        <f t="shared" si="1"/>
        <v>2400</v>
      </c>
      <c r="C27" s="10"/>
      <c r="D27" s="12">
        <f t="shared" si="2"/>
        <v>1224.0389364534021</v>
      </c>
      <c r="E27" s="2">
        <f t="shared" si="3"/>
        <v>7</v>
      </c>
      <c r="F27" s="3">
        <f t="shared" si="4"/>
        <v>32575.970471992423</v>
      </c>
      <c r="G27" s="3">
        <f>IF(ISERROR(E27),"",SUM(B$20:B27)+SUM(C$20:C27))</f>
        <v>26800</v>
      </c>
      <c r="H27" s="3">
        <f>IF(ISERROR(E27),"",SUM(D$20:D27))</f>
        <v>5775.970471992423</v>
      </c>
    </row>
    <row r="28" spans="1:10" x14ac:dyDescent="0.2">
      <c r="A28" s="4">
        <f t="shared" si="0"/>
        <v>0.04</v>
      </c>
      <c r="B28" s="14">
        <f t="shared" si="1"/>
        <v>2400</v>
      </c>
      <c r="C28" s="10"/>
      <c r="D28" s="12">
        <f t="shared" si="2"/>
        <v>1371.6878743259113</v>
      </c>
      <c r="E28" s="2">
        <f t="shared" si="3"/>
        <v>8</v>
      </c>
      <c r="F28" s="3">
        <f t="shared" si="4"/>
        <v>36347.658346318334</v>
      </c>
      <c r="G28" s="3">
        <f>IF(ISERROR(E28),"",SUM(B$20:B28)+SUM(C$20:C28))</f>
        <v>29200</v>
      </c>
      <c r="H28" s="3">
        <f>IF(ISERROR(E28),"",SUM(D$20:D28))</f>
        <v>7147.6583463183342</v>
      </c>
    </row>
    <row r="29" spans="1:10" x14ac:dyDescent="0.2">
      <c r="A29" s="4">
        <f t="shared" si="0"/>
        <v>0.04</v>
      </c>
      <c r="B29" s="14">
        <f t="shared" si="1"/>
        <v>2400</v>
      </c>
      <c r="C29" s="10"/>
      <c r="D29" s="12">
        <f t="shared" si="2"/>
        <v>1525.3522577378171</v>
      </c>
      <c r="E29" s="2">
        <f t="shared" si="3"/>
        <v>9</v>
      </c>
      <c r="F29" s="3">
        <f t="shared" si="4"/>
        <v>40273.010604056151</v>
      </c>
      <c r="G29" s="3">
        <f>IF(ISERROR(E29),"",SUM(B$20:B29)+SUM(C$20:C29))</f>
        <v>31600</v>
      </c>
      <c r="H29" s="3">
        <f>IF(ISERROR(E29),"",SUM(D$20:D29))</f>
        <v>8673.0106040561514</v>
      </c>
    </row>
    <row r="30" spans="1:10" x14ac:dyDescent="0.2">
      <c r="A30" s="4">
        <f t="shared" si="0"/>
        <v>0.04</v>
      </c>
      <c r="B30" s="14">
        <f t="shared" si="1"/>
        <v>2400</v>
      </c>
      <c r="C30" s="10"/>
      <c r="D30" s="12">
        <f t="shared" si="2"/>
        <v>1685.2771652217416</v>
      </c>
      <c r="E30" s="2">
        <f t="shared" si="3"/>
        <v>10</v>
      </c>
      <c r="F30" s="3">
        <f t="shared" si="4"/>
        <v>44358.287769277893</v>
      </c>
      <c r="G30" s="3">
        <f>IF(ISERROR(E30),"",SUM(B$20:B30)+SUM(C$20:C30))</f>
        <v>34000</v>
      </c>
      <c r="H30" s="3">
        <f>IF(ISERROR(E30),"",SUM(D$20:D30))</f>
        <v>10358.287769277893</v>
      </c>
    </row>
    <row r="31" spans="1:10" x14ac:dyDescent="0.2">
      <c r="A31" s="4">
        <f t="shared" si="0"/>
        <v>0.04</v>
      </c>
      <c r="B31" s="14">
        <f t="shared" si="1"/>
        <v>2400</v>
      </c>
      <c r="C31" s="10"/>
      <c r="D31" s="12">
        <f t="shared" si="2"/>
        <v>1851.71766018786</v>
      </c>
      <c r="E31" s="2">
        <f t="shared" si="3"/>
        <v>11</v>
      </c>
      <c r="F31" s="3">
        <f t="shared" si="4"/>
        <v>48610.005429465753</v>
      </c>
      <c r="G31" s="3">
        <f>IF(ISERROR(E31),"",SUM(B$20:B31)+SUM(C$20:C31))</f>
        <v>36400</v>
      </c>
      <c r="H31" s="3">
        <f>IF(ISERROR(E31),"",SUM(D$20:D31))</f>
        <v>12210.005429465753</v>
      </c>
    </row>
    <row r="32" spans="1:10" x14ac:dyDescent="0.2">
      <c r="A32" s="4">
        <f t="shared" si="0"/>
        <v>0.04</v>
      </c>
      <c r="B32" s="14">
        <f t="shared" si="1"/>
        <v>2400</v>
      </c>
      <c r="C32" s="10"/>
      <c r="D32" s="12">
        <f t="shared" si="2"/>
        <v>2024.9391977232372</v>
      </c>
      <c r="E32" s="2">
        <f t="shared" si="3"/>
        <v>12</v>
      </c>
      <c r="F32" s="3">
        <f t="shared" si="4"/>
        <v>53034.94462718899</v>
      </c>
      <c r="G32" s="3">
        <f>IF(ISERROR(E32),"",SUM(B$20:B32)+SUM(C$20:C32))</f>
        <v>38800</v>
      </c>
      <c r="H32" s="3">
        <f>IF(ISERROR(E32),"",SUM(D$20:D32))</f>
        <v>14234.94462718899</v>
      </c>
    </row>
    <row r="33" spans="1:8" x14ac:dyDescent="0.2">
      <c r="A33" s="4">
        <f t="shared" si="0"/>
        <v>0.04</v>
      </c>
      <c r="B33" s="14">
        <f t="shared" si="1"/>
        <v>2400</v>
      </c>
      <c r="C33" s="10"/>
      <c r="D33" s="12">
        <f t="shared" si="2"/>
        <v>2205.2180479647432</v>
      </c>
      <c r="E33" s="2">
        <f t="shared" si="3"/>
        <v>13</v>
      </c>
      <c r="F33" s="3">
        <f t="shared" si="4"/>
        <v>57640.162675153733</v>
      </c>
      <c r="G33" s="3">
        <f>IF(ISERROR(E33),"",SUM(B$20:B33)+SUM(C$20:C33))</f>
        <v>41200</v>
      </c>
      <c r="H33" s="3">
        <f>IF(ISERROR(E33),"",SUM(D$20:D33))</f>
        <v>16440.162675153733</v>
      </c>
    </row>
    <row r="34" spans="1:8" x14ac:dyDescent="0.2">
      <c r="A34" s="4">
        <f t="shared" si="0"/>
        <v>0.04</v>
      </c>
      <c r="B34" s="14">
        <f t="shared" si="1"/>
        <v>2400</v>
      </c>
      <c r="C34" s="10"/>
      <c r="D34" s="12">
        <f t="shared" si="2"/>
        <v>2392.8417367208967</v>
      </c>
      <c r="E34" s="2">
        <f t="shared" si="3"/>
        <v>14</v>
      </c>
      <c r="F34" s="3">
        <f t="shared" si="4"/>
        <v>62433.00441187463</v>
      </c>
      <c r="G34" s="3">
        <f>IF(ISERROR(E34),"",SUM(B$20:B34)+SUM(C$20:C34))</f>
        <v>43600</v>
      </c>
      <c r="H34" s="3">
        <f>IF(ISERROR(E34),"",SUM(D$20:D34))</f>
        <v>18833.00441187463</v>
      </c>
    </row>
    <row r="35" spans="1:8" x14ac:dyDescent="0.2">
      <c r="A35" s="4">
        <f t="shared" si="0"/>
        <v>0.04</v>
      </c>
      <c r="B35" s="14">
        <f t="shared" si="1"/>
        <v>2400</v>
      </c>
      <c r="C35" s="10"/>
      <c r="D35" s="12">
        <f t="shared" si="2"/>
        <v>2588.1095040452783</v>
      </c>
      <c r="E35" s="2">
        <f t="shared" si="3"/>
        <v>15</v>
      </c>
      <c r="F35" s="3">
        <f t="shared" si="4"/>
        <v>67421.113915919908</v>
      </c>
      <c r="G35" s="3">
        <f>IF(ISERROR(E35),"",SUM(B$20:B35)+SUM(C$20:C35))</f>
        <v>46000</v>
      </c>
      <c r="H35" s="3">
        <f>IF(ISERROR(E35),"",SUM(D$20:D35))</f>
        <v>21421.113915919908</v>
      </c>
    </row>
    <row r="36" spans="1:8" x14ac:dyDescent="0.2">
      <c r="A36" s="4">
        <f t="shared" si="0"/>
        <v>0.04</v>
      </c>
      <c r="B36" s="14">
        <f t="shared" si="1"/>
        <v>2400</v>
      </c>
      <c r="C36" s="10"/>
      <c r="D36" s="12">
        <f t="shared" si="2"/>
        <v>2791.3327814929507</v>
      </c>
      <c r="E36" s="2">
        <f t="shared" si="3"/>
        <v>16</v>
      </c>
      <c r="F36" s="3">
        <f t="shared" si="4"/>
        <v>72612.446697412859</v>
      </c>
      <c r="G36" s="3">
        <f>IF(ISERROR(E36),"",SUM(B$20:B36)+SUM(C$20:C36))</f>
        <v>48400</v>
      </c>
      <c r="H36" s="3">
        <f>IF(ISERROR(E36),"",SUM(D$20:D36))</f>
        <v>24212.446697412859</v>
      </c>
    </row>
    <row r="37" spans="1:8" x14ac:dyDescent="0.2">
      <c r="A37" s="4">
        <f t="shared" si="0"/>
        <v>0.04</v>
      </c>
      <c r="B37" s="14">
        <f t="shared" si="1"/>
        <v>2400</v>
      </c>
      <c r="C37" s="10"/>
      <c r="D37" s="12">
        <f t="shared" si="2"/>
        <v>3002.8356888210692</v>
      </c>
      <c r="E37" s="2">
        <f t="shared" si="3"/>
        <v>17</v>
      </c>
      <c r="F37" s="3">
        <f t="shared" si="4"/>
        <v>78015.282386233928</v>
      </c>
      <c r="G37" s="3">
        <f>IF(ISERROR(E37),"",SUM(B$20:B37)+SUM(C$20:C37))</f>
        <v>50800</v>
      </c>
      <c r="H37" s="3">
        <f>IF(ISERROR(E37),"",SUM(D$20:D37))</f>
        <v>27215.282386233928</v>
      </c>
    </row>
    <row r="38" spans="1:8" x14ac:dyDescent="0.2">
      <c r="A38" s="4">
        <f t="shared" si="0"/>
        <v>0.04</v>
      </c>
      <c r="B38" s="14">
        <f t="shared" si="1"/>
        <v>2400</v>
      </c>
      <c r="C38" s="10"/>
      <c r="D38" s="12">
        <f t="shared" si="2"/>
        <v>3222.955550925748</v>
      </c>
      <c r="E38" s="2">
        <f t="shared" si="3"/>
        <v>18</v>
      </c>
      <c r="F38" s="3">
        <f t="shared" si="4"/>
        <v>83638.237937159676</v>
      </c>
      <c r="G38" s="3">
        <f>IF(ISERROR(E38),"",SUM(B$20:B38)+SUM(C$20:C38))</f>
        <v>53200</v>
      </c>
      <c r="H38" s="3">
        <f>IF(ISERROR(E38),"",SUM(D$20:D38))</f>
        <v>30438.237937159676</v>
      </c>
    </row>
    <row r="39" spans="1:8" x14ac:dyDescent="0.2">
      <c r="A39" s="4">
        <f t="shared" si="0"/>
        <v>0.04</v>
      </c>
      <c r="B39" s="14">
        <f t="shared" si="1"/>
        <v>2400</v>
      </c>
      <c r="C39" s="10"/>
      <c r="D39" s="12">
        <f t="shared" si="2"/>
        <v>3452.0434358398634</v>
      </c>
      <c r="E39" s="2">
        <f t="shared" si="3"/>
        <v>19</v>
      </c>
      <c r="F39" s="3">
        <f t="shared" si="4"/>
        <v>89490.28137299954</v>
      </c>
      <c r="G39" s="3">
        <f>IF(ISERROR(E39),"",SUM(B$20:B39)+SUM(C$20:C39))</f>
        <v>55600</v>
      </c>
      <c r="H39" s="3">
        <f>IF(ISERROR(E39),"",SUM(D$20:D39))</f>
        <v>33890.28137299954</v>
      </c>
    </row>
    <row r="40" spans="1:8" x14ac:dyDescent="0.2">
      <c r="A40" s="4">
        <f t="shared" si="0"/>
        <v>0.04</v>
      </c>
      <c r="B40" s="14">
        <f t="shared" si="1"/>
        <v>2400</v>
      </c>
      <c r="C40" s="10"/>
      <c r="D40" s="12">
        <f t="shared" si="2"/>
        <v>3690.4647146496136</v>
      </c>
      <c r="E40" s="2">
        <f t="shared" si="3"/>
        <v>20</v>
      </c>
      <c r="F40" s="3">
        <f t="shared" si="4"/>
        <v>95580.746087649153</v>
      </c>
      <c r="G40" s="3">
        <f>IF(ISERROR(E40),"",SUM(B$20:B40)+SUM(C$20:C40))</f>
        <v>58000</v>
      </c>
      <c r="H40" s="3">
        <f>IF(ISERROR(E40),"",SUM(D$20:D40))</f>
        <v>37580.746087649153</v>
      </c>
    </row>
    <row r="41" spans="1:8" x14ac:dyDescent="0.2">
      <c r="A41" s="4">
        <f t="shared" si="0"/>
        <v>0.04</v>
      </c>
      <c r="B41" s="14">
        <f t="shared" si="1"/>
        <v>2400</v>
      </c>
      <c r="C41" s="10"/>
      <c r="D41" s="12">
        <f t="shared" si="2"/>
        <v>3938.5996442229807</v>
      </c>
      <c r="E41" s="2">
        <f t="shared" si="3"/>
        <v>21</v>
      </c>
      <c r="F41" s="3">
        <f t="shared" si="4"/>
        <v>101919.34573187213</v>
      </c>
      <c r="G41" s="3">
        <f>IF(ISERROR(E41),"",SUM(B$20:B41)+SUM(C$20:C41))</f>
        <v>60400</v>
      </c>
      <c r="H41" s="3">
        <f>IF(ISERROR(E41),"",SUM(D$20:D41))</f>
        <v>41519.345731872134</v>
      </c>
    </row>
    <row r="42" spans="1:8" x14ac:dyDescent="0.2">
      <c r="A42" s="4">
        <f t="shared" si="0"/>
        <v>0.04</v>
      </c>
      <c r="B42" s="14">
        <f t="shared" si="1"/>
        <v>2400</v>
      </c>
      <c r="C42" s="10"/>
      <c r="D42" s="12">
        <f t="shared" si="2"/>
        <v>4196.843973679468</v>
      </c>
      <c r="E42" s="2">
        <f t="shared" si="3"/>
        <v>22</v>
      </c>
      <c r="F42" s="3">
        <f t="shared" si="4"/>
        <v>108516.1897055516</v>
      </c>
      <c r="G42" s="3">
        <f>IF(ISERROR(E42),"",SUM(B$20:B42)+SUM(C$20:C42))</f>
        <v>62800</v>
      </c>
      <c r="H42" s="3">
        <f>IF(ISERROR(E42),"",SUM(D$20:D42))</f>
        <v>45716.189705551602</v>
      </c>
    </row>
    <row r="43" spans="1:8" x14ac:dyDescent="0.2">
      <c r="A43" s="4">
        <f t="shared" si="0"/>
        <v>0.04</v>
      </c>
      <c r="B43" s="14">
        <f t="shared" si="1"/>
        <v>2400</v>
      </c>
      <c r="C43" s="10"/>
      <c r="D43" s="12">
        <f t="shared" si="2"/>
        <v>4465.6095755682909</v>
      </c>
      <c r="E43" s="2">
        <f t="shared" si="3"/>
        <v>23</v>
      </c>
      <c r="F43" s="3">
        <f t="shared" si="4"/>
        <v>115381.79928111989</v>
      </c>
      <c r="G43" s="3">
        <f>IF(ISERROR(E43),"",SUM(B$20:B43)+SUM(C$20:C43))</f>
        <v>65200</v>
      </c>
      <c r="H43" s="3">
        <f>IF(ISERROR(E43),"",SUM(D$20:D43))</f>
        <v>50181.799281119893</v>
      </c>
    </row>
    <row r="44" spans="1:8" x14ac:dyDescent="0.2">
      <c r="A44" s="4">
        <f t="shared" si="0"/>
        <v>0.04</v>
      </c>
      <c r="B44" s="14">
        <f t="shared" si="1"/>
        <v>2400</v>
      </c>
      <c r="C44" s="10"/>
      <c r="D44" s="12">
        <f t="shared" si="2"/>
        <v>4745.3251027618389</v>
      </c>
      <c r="E44" s="2">
        <f t="shared" si="3"/>
        <v>24</v>
      </c>
      <c r="F44" s="3">
        <f t="shared" si="4"/>
        <v>122527.12438388173</v>
      </c>
      <c r="G44" s="3">
        <f>IF(ISERROR(E44),"",SUM(B$20:B44)+SUM(C$20:C44))</f>
        <v>67600</v>
      </c>
      <c r="H44" s="3">
        <f>IF(ISERROR(E44),"",SUM(D$20:D44))</f>
        <v>54927.124383881732</v>
      </c>
    </row>
    <row r="45" spans="1:8" x14ac:dyDescent="0.2">
      <c r="A45" s="4">
        <f t="shared" si="0"/>
        <v>0.04</v>
      </c>
      <c r="B45" s="14">
        <f t="shared" si="1"/>
        <v>2400</v>
      </c>
      <c r="C45" s="10"/>
      <c r="D45" s="12">
        <f t="shared" si="2"/>
        <v>5036.4366721118568</v>
      </c>
      <c r="E45" s="2">
        <f t="shared" si="3"/>
        <v>25</v>
      </c>
      <c r="F45" s="3">
        <f t="shared" si="4"/>
        <v>129963.56105599359</v>
      </c>
      <c r="G45" s="3">
        <f>IF(ISERROR(E45),"",SUM(B$20:B45)+SUM(C$20:C45))</f>
        <v>70000</v>
      </c>
      <c r="H45" s="3">
        <f>IF(ISERROR(E45),"",SUM(D$20:D45))</f>
        <v>59963.561055993589</v>
      </c>
    </row>
    <row r="46" spans="1:8" x14ac:dyDescent="0.2">
      <c r="A46" s="4">
        <f t="shared" si="0"/>
        <v>0.04</v>
      </c>
      <c r="B46" s="14" t="str">
        <f t="shared" si="1"/>
        <v/>
      </c>
      <c r="C46" s="10"/>
      <c r="D46" s="12" t="str">
        <f t="shared" si="2"/>
        <v/>
      </c>
      <c r="E46" s="2" t="e">
        <f t="shared" si="3"/>
        <v>#N/A</v>
      </c>
      <c r="F46" s="3" t="str">
        <f t="shared" si="4"/>
        <v/>
      </c>
      <c r="G46" s="3" t="str">
        <f>IF(ISERROR(E46),"",SUM(B$20:B46)+SUM(C$20:C46))</f>
        <v/>
      </c>
      <c r="H46" s="3" t="str">
        <f>IF(ISERROR(E46),"",SUM(D$20:D46))</f>
        <v/>
      </c>
    </row>
    <row r="47" spans="1:8" x14ac:dyDescent="0.2">
      <c r="A47" s="4">
        <f t="shared" si="0"/>
        <v>0.04</v>
      </c>
      <c r="B47" s="14" t="str">
        <f t="shared" si="1"/>
        <v/>
      </c>
      <c r="C47" s="10"/>
      <c r="D47" s="12" t="str">
        <f t="shared" si="2"/>
        <v/>
      </c>
      <c r="E47" s="2" t="e">
        <f t="shared" si="3"/>
        <v>#N/A</v>
      </c>
      <c r="F47" s="3" t="str">
        <f t="shared" si="4"/>
        <v/>
      </c>
      <c r="G47" s="3" t="str">
        <f>IF(ISERROR(E47),"",SUM(B$20:B47)+SUM(C$20:C47))</f>
        <v/>
      </c>
      <c r="H47" s="3" t="str">
        <f>IF(ISERROR(E47),"",SUM(D$20:D47))</f>
        <v/>
      </c>
    </row>
    <row r="48" spans="1:8" x14ac:dyDescent="0.2">
      <c r="A48" s="4">
        <f t="shared" si="0"/>
        <v>0.04</v>
      </c>
      <c r="B48" s="14" t="str">
        <f t="shared" si="1"/>
        <v/>
      </c>
      <c r="C48" s="10"/>
      <c r="D48" s="12" t="str">
        <f t="shared" si="2"/>
        <v/>
      </c>
      <c r="E48" s="2" t="e">
        <f t="shared" si="3"/>
        <v>#N/A</v>
      </c>
      <c r="F48" s="3" t="str">
        <f t="shared" si="4"/>
        <v/>
      </c>
      <c r="G48" s="3" t="str">
        <f>IF(ISERROR(E48),"",SUM(B$20:B48)+SUM(C$20:C48))</f>
        <v/>
      </c>
      <c r="H48" s="3" t="str">
        <f>IF(ISERROR(E48),"",SUM(D$20:D48))</f>
        <v/>
      </c>
    </row>
    <row r="49" spans="1:8" x14ac:dyDescent="0.2">
      <c r="A49" s="4">
        <f t="shared" si="0"/>
        <v>0.04</v>
      </c>
      <c r="B49" s="14" t="str">
        <f t="shared" si="1"/>
        <v/>
      </c>
      <c r="C49" s="10"/>
      <c r="D49" s="12" t="str">
        <f t="shared" si="2"/>
        <v/>
      </c>
      <c r="E49" s="2" t="e">
        <f t="shared" si="3"/>
        <v>#N/A</v>
      </c>
      <c r="F49" s="3" t="str">
        <f t="shared" si="4"/>
        <v/>
      </c>
      <c r="G49" s="3" t="str">
        <f>IF(ISERROR(E49),"",SUM(B$20:B49)+SUM(C$20:C49))</f>
        <v/>
      </c>
      <c r="H49" s="3" t="str">
        <f>IF(ISERROR(E49),"",SUM(D$20:D49))</f>
        <v/>
      </c>
    </row>
    <row r="50" spans="1:8" x14ac:dyDescent="0.2">
      <c r="A50" s="4">
        <f t="shared" si="0"/>
        <v>0.04</v>
      </c>
      <c r="B50" s="14" t="str">
        <f t="shared" si="1"/>
        <v/>
      </c>
      <c r="C50" s="10"/>
      <c r="D50" s="12" t="str">
        <f t="shared" si="2"/>
        <v/>
      </c>
      <c r="E50" s="2" t="e">
        <f t="shared" si="3"/>
        <v>#N/A</v>
      </c>
      <c r="F50" s="3" t="str">
        <f t="shared" si="4"/>
        <v/>
      </c>
      <c r="G50" s="3" t="str">
        <f>IF(ISERROR(E50),"",SUM(B$20:B50)+SUM(C$20:C50))</f>
        <v/>
      </c>
      <c r="H50" s="3" t="str">
        <f>IF(ISERROR(E50),"",SUM(D$20:D50))</f>
        <v/>
      </c>
    </row>
    <row r="51" spans="1:8" x14ac:dyDescent="0.2">
      <c r="A51" s="4">
        <f t="shared" si="0"/>
        <v>0.04</v>
      </c>
      <c r="B51" s="14" t="str">
        <f t="shared" si="1"/>
        <v/>
      </c>
      <c r="C51" s="10"/>
      <c r="D51" s="12" t="str">
        <f t="shared" si="2"/>
        <v/>
      </c>
      <c r="E51" s="2" t="e">
        <f t="shared" si="3"/>
        <v>#N/A</v>
      </c>
      <c r="F51" s="3" t="str">
        <f t="shared" si="4"/>
        <v/>
      </c>
      <c r="G51" s="3" t="str">
        <f>IF(ISERROR(E51),"",SUM(B$20:B51)+SUM(C$20:C51))</f>
        <v/>
      </c>
      <c r="H51" s="3" t="str">
        <f>IF(ISERROR(E51),"",SUM(D$20:D51))</f>
        <v/>
      </c>
    </row>
    <row r="52" spans="1:8" x14ac:dyDescent="0.2">
      <c r="A52" s="4">
        <f t="shared" si="0"/>
        <v>0.04</v>
      </c>
      <c r="B52" s="14" t="str">
        <f t="shared" si="1"/>
        <v/>
      </c>
      <c r="C52" s="10"/>
      <c r="D52" s="12" t="str">
        <f t="shared" si="2"/>
        <v/>
      </c>
      <c r="E52" s="2" t="e">
        <f t="shared" si="3"/>
        <v>#N/A</v>
      </c>
      <c r="F52" s="3" t="str">
        <f t="shared" si="4"/>
        <v/>
      </c>
      <c r="G52" s="3" t="str">
        <f>IF(ISERROR(E52),"",SUM(B$20:B52)+SUM(C$20:C52))</f>
        <v/>
      </c>
      <c r="H52" s="3" t="str">
        <f>IF(ISERROR(E52),"",SUM(D$20:D52))</f>
        <v/>
      </c>
    </row>
    <row r="53" spans="1:8" x14ac:dyDescent="0.2">
      <c r="A53" s="4">
        <f t="shared" si="0"/>
        <v>0.04</v>
      </c>
      <c r="B53" s="14" t="str">
        <f t="shared" ref="B53:B70" si="5">IF(ISERROR(E53),"",$D$10+$D$8*deposits_per_year)</f>
        <v/>
      </c>
      <c r="C53" s="10"/>
      <c r="D53" s="12" t="str">
        <f t="shared" ref="D53:D70" si="6">IF(ISERROR(E53),"",FV(((1+A53/compound_period)^(compound_period/deposits_per_year))-1,deposits_per_year,-$D$8,-F52)-$D$8*deposits_per_year-F52)</f>
        <v/>
      </c>
      <c r="E53" s="2" t="e">
        <f t="shared" si="3"/>
        <v>#N/A</v>
      </c>
      <c r="F53" s="3" t="str">
        <f t="shared" si="4"/>
        <v/>
      </c>
      <c r="G53" s="3" t="str">
        <f>IF(ISERROR(E53),"",SUM(B$20:B53)+SUM(C$20:C53))</f>
        <v/>
      </c>
      <c r="H53" s="3" t="str">
        <f>IF(ISERROR(E53),"",SUM(D$20:D53))</f>
        <v/>
      </c>
    </row>
    <row r="54" spans="1:8" x14ac:dyDescent="0.2">
      <c r="A54" s="4">
        <f t="shared" si="0"/>
        <v>0.04</v>
      </c>
      <c r="B54" s="14" t="str">
        <f t="shared" si="5"/>
        <v/>
      </c>
      <c r="C54" s="10"/>
      <c r="D54" s="12" t="str">
        <f t="shared" si="6"/>
        <v/>
      </c>
      <c r="E54" s="2" t="e">
        <f t="shared" si="3"/>
        <v>#N/A</v>
      </c>
      <c r="F54" s="3" t="str">
        <f t="shared" si="4"/>
        <v/>
      </c>
      <c r="G54" s="3" t="str">
        <f>IF(ISERROR(E54),"",SUM(B$20:B54)+SUM(C$20:C54))</f>
        <v/>
      </c>
      <c r="H54" s="3" t="str">
        <f>IF(ISERROR(E54),"",SUM(D$20:D54))</f>
        <v/>
      </c>
    </row>
    <row r="55" spans="1:8" x14ac:dyDescent="0.2">
      <c r="A55" s="4">
        <f t="shared" si="0"/>
        <v>0.04</v>
      </c>
      <c r="B55" s="14" t="str">
        <f t="shared" si="5"/>
        <v/>
      </c>
      <c r="C55" s="10"/>
      <c r="D55" s="12" t="str">
        <f t="shared" si="6"/>
        <v/>
      </c>
      <c r="E55" s="2" t="e">
        <f t="shared" si="3"/>
        <v>#N/A</v>
      </c>
      <c r="F55" s="3" t="str">
        <f t="shared" si="4"/>
        <v/>
      </c>
      <c r="G55" s="3" t="str">
        <f>IF(ISERROR(E55),"",SUM(B$20:B55)+SUM(C$20:C55))</f>
        <v/>
      </c>
      <c r="H55" s="3" t="str">
        <f>IF(ISERROR(E55),"",SUM(D$20:D55))</f>
        <v/>
      </c>
    </row>
    <row r="56" spans="1:8" x14ac:dyDescent="0.2">
      <c r="A56" s="4">
        <f t="shared" si="0"/>
        <v>0.04</v>
      </c>
      <c r="B56" s="14" t="str">
        <f t="shared" si="5"/>
        <v/>
      </c>
      <c r="C56" s="10"/>
      <c r="D56" s="12" t="str">
        <f t="shared" si="6"/>
        <v/>
      </c>
      <c r="E56" s="2" t="e">
        <f t="shared" si="3"/>
        <v>#N/A</v>
      </c>
      <c r="F56" s="3" t="str">
        <f t="shared" si="4"/>
        <v/>
      </c>
      <c r="G56" s="3" t="str">
        <f>IF(ISERROR(E56),"",SUM(B$20:B56)+SUM(C$20:C56))</f>
        <v/>
      </c>
      <c r="H56" s="3" t="str">
        <f>IF(ISERROR(E56),"",SUM(D$20:D56))</f>
        <v/>
      </c>
    </row>
    <row r="57" spans="1:8" x14ac:dyDescent="0.2">
      <c r="A57" s="4">
        <f t="shared" si="0"/>
        <v>0.04</v>
      </c>
      <c r="B57" s="14" t="str">
        <f t="shared" si="5"/>
        <v/>
      </c>
      <c r="C57" s="10"/>
      <c r="D57" s="12" t="str">
        <f t="shared" si="6"/>
        <v/>
      </c>
      <c r="E57" s="2" t="e">
        <f t="shared" si="3"/>
        <v>#N/A</v>
      </c>
      <c r="F57" s="3" t="str">
        <f t="shared" si="4"/>
        <v/>
      </c>
      <c r="G57" s="3" t="str">
        <f>IF(ISERROR(E57),"",SUM(B$20:B57)+SUM(C$20:C57))</f>
        <v/>
      </c>
      <c r="H57" s="3" t="str">
        <f>IF(ISERROR(E57),"",SUM(D$20:D57))</f>
        <v/>
      </c>
    </row>
    <row r="58" spans="1:8" x14ac:dyDescent="0.2">
      <c r="A58" s="4">
        <f t="shared" si="0"/>
        <v>0.04</v>
      </c>
      <c r="B58" s="14" t="str">
        <f t="shared" si="5"/>
        <v/>
      </c>
      <c r="C58" s="10"/>
      <c r="D58" s="12" t="str">
        <f t="shared" si="6"/>
        <v/>
      </c>
      <c r="E58" s="2" t="e">
        <f t="shared" si="3"/>
        <v>#N/A</v>
      </c>
      <c r="F58" s="3" t="str">
        <f t="shared" si="4"/>
        <v/>
      </c>
      <c r="G58" s="3" t="str">
        <f>IF(ISERROR(E58),"",SUM(B$20:B58)+SUM(C$20:C58))</f>
        <v/>
      </c>
      <c r="H58" s="3" t="str">
        <f>IF(ISERROR(E58),"",SUM(D$20:D58))</f>
        <v/>
      </c>
    </row>
    <row r="59" spans="1:8" x14ac:dyDescent="0.2">
      <c r="A59" s="4">
        <f t="shared" si="0"/>
        <v>0.04</v>
      </c>
      <c r="B59" s="14" t="str">
        <f t="shared" si="5"/>
        <v/>
      </c>
      <c r="C59" s="10"/>
      <c r="D59" s="12" t="str">
        <f t="shared" si="6"/>
        <v/>
      </c>
      <c r="E59" s="2" t="e">
        <f t="shared" si="3"/>
        <v>#N/A</v>
      </c>
      <c r="F59" s="3" t="str">
        <f t="shared" si="4"/>
        <v/>
      </c>
      <c r="G59" s="3" t="str">
        <f>IF(ISERROR(E59),"",SUM(B$20:B59)+SUM(C$20:C59))</f>
        <v/>
      </c>
      <c r="H59" s="3" t="str">
        <f>IF(ISERROR(E59),"",SUM(D$20:D59))</f>
        <v/>
      </c>
    </row>
    <row r="60" spans="1:8" x14ac:dyDescent="0.2">
      <c r="A60" s="4">
        <f t="shared" si="0"/>
        <v>0.04</v>
      </c>
      <c r="B60" s="14" t="str">
        <f t="shared" si="5"/>
        <v/>
      </c>
      <c r="C60" s="10"/>
      <c r="D60" s="12" t="str">
        <f t="shared" si="6"/>
        <v/>
      </c>
      <c r="E60" s="2" t="e">
        <f t="shared" si="3"/>
        <v>#N/A</v>
      </c>
      <c r="F60" s="3" t="str">
        <f t="shared" si="4"/>
        <v/>
      </c>
      <c r="G60" s="3" t="str">
        <f>IF(ISERROR(E60),"",SUM(B$20:B60)+SUM(C$20:C60))</f>
        <v/>
      </c>
      <c r="H60" s="3" t="str">
        <f>IF(ISERROR(E60),"",SUM(D$20:D60))</f>
        <v/>
      </c>
    </row>
    <row r="61" spans="1:8" x14ac:dyDescent="0.2">
      <c r="A61" s="4">
        <f t="shared" si="0"/>
        <v>0.04</v>
      </c>
      <c r="B61" s="14" t="str">
        <f t="shared" si="5"/>
        <v/>
      </c>
      <c r="C61" s="10"/>
      <c r="D61" s="12" t="str">
        <f t="shared" si="6"/>
        <v/>
      </c>
      <c r="E61" s="2" t="e">
        <f t="shared" si="3"/>
        <v>#N/A</v>
      </c>
      <c r="F61" s="3" t="str">
        <f t="shared" si="4"/>
        <v/>
      </c>
      <c r="G61" s="3" t="str">
        <f>IF(ISERROR(E61),"",SUM(B$20:B61)+SUM(C$20:C61))</f>
        <v/>
      </c>
      <c r="H61" s="3" t="str">
        <f>IF(ISERROR(E61),"",SUM(D$20:D61))</f>
        <v/>
      </c>
    </row>
    <row r="62" spans="1:8" x14ac:dyDescent="0.2">
      <c r="A62" s="4">
        <f t="shared" si="0"/>
        <v>0.04</v>
      </c>
      <c r="B62" s="14" t="str">
        <f t="shared" si="5"/>
        <v/>
      </c>
      <c r="C62" s="10"/>
      <c r="D62" s="12" t="str">
        <f t="shared" si="6"/>
        <v/>
      </c>
      <c r="E62" s="2" t="e">
        <f t="shared" si="3"/>
        <v>#N/A</v>
      </c>
      <c r="F62" s="3" t="str">
        <f t="shared" si="4"/>
        <v/>
      </c>
      <c r="G62" s="3" t="str">
        <f>IF(ISERROR(E62),"",SUM(B$20:B62)+SUM(C$20:C62))</f>
        <v/>
      </c>
      <c r="H62" s="3" t="str">
        <f>IF(ISERROR(E62),"",SUM(D$20:D62))</f>
        <v/>
      </c>
    </row>
    <row r="63" spans="1:8" x14ac:dyDescent="0.2">
      <c r="A63" s="4">
        <f t="shared" si="0"/>
        <v>0.04</v>
      </c>
      <c r="B63" s="14" t="str">
        <f t="shared" si="5"/>
        <v/>
      </c>
      <c r="C63" s="10"/>
      <c r="D63" s="12" t="str">
        <f t="shared" si="6"/>
        <v/>
      </c>
      <c r="E63" s="2" t="e">
        <f t="shared" si="3"/>
        <v>#N/A</v>
      </c>
      <c r="F63" s="3" t="str">
        <f t="shared" si="4"/>
        <v/>
      </c>
      <c r="G63" s="3" t="str">
        <f>IF(ISERROR(E63),"",SUM(B$20:B63)+SUM(C$20:C63))</f>
        <v/>
      </c>
      <c r="H63" s="3" t="str">
        <f>IF(ISERROR(E63),"",SUM(D$20:D63))</f>
        <v/>
      </c>
    </row>
    <row r="64" spans="1:8" x14ac:dyDescent="0.2">
      <c r="A64" s="4">
        <f t="shared" si="0"/>
        <v>0.04</v>
      </c>
      <c r="B64" s="14" t="str">
        <f t="shared" si="5"/>
        <v/>
      </c>
      <c r="C64" s="10"/>
      <c r="D64" s="12" t="str">
        <f t="shared" si="6"/>
        <v/>
      </c>
      <c r="E64" s="2" t="e">
        <f t="shared" si="3"/>
        <v>#N/A</v>
      </c>
      <c r="F64" s="3" t="str">
        <f t="shared" si="4"/>
        <v/>
      </c>
      <c r="G64" s="3" t="str">
        <f>IF(ISERROR(E64),"",SUM(B$20:B64)+SUM(C$20:C64))</f>
        <v/>
      </c>
      <c r="H64" s="3" t="str">
        <f>IF(ISERROR(E64),"",SUM(D$20:D64))</f>
        <v/>
      </c>
    </row>
    <row r="65" spans="1:8" x14ac:dyDescent="0.2">
      <c r="A65" s="4">
        <f t="shared" si="0"/>
        <v>0.04</v>
      </c>
      <c r="B65" s="14" t="str">
        <f t="shared" si="5"/>
        <v/>
      </c>
      <c r="C65" s="10"/>
      <c r="D65" s="12" t="str">
        <f t="shared" si="6"/>
        <v/>
      </c>
      <c r="E65" s="2" t="e">
        <f t="shared" si="3"/>
        <v>#N/A</v>
      </c>
      <c r="F65" s="3" t="str">
        <f t="shared" si="4"/>
        <v/>
      </c>
      <c r="G65" s="3" t="str">
        <f>IF(ISERROR(E65),"",SUM(B$20:B65)+SUM(C$20:C65))</f>
        <v/>
      </c>
      <c r="H65" s="3" t="str">
        <f>IF(ISERROR(E65),"",SUM(D$20:D65))</f>
        <v/>
      </c>
    </row>
    <row r="66" spans="1:8" x14ac:dyDescent="0.2">
      <c r="A66" s="4">
        <f t="shared" si="0"/>
        <v>0.04</v>
      </c>
      <c r="B66" s="14" t="str">
        <f t="shared" si="5"/>
        <v/>
      </c>
      <c r="C66" s="10"/>
      <c r="D66" s="12" t="str">
        <f t="shared" si="6"/>
        <v/>
      </c>
      <c r="E66" s="2" t="e">
        <f t="shared" si="3"/>
        <v>#N/A</v>
      </c>
      <c r="F66" s="3" t="str">
        <f t="shared" si="4"/>
        <v/>
      </c>
      <c r="G66" s="3" t="str">
        <f>IF(ISERROR(E66),"",SUM(B$20:B66)+SUM(C$20:C66))</f>
        <v/>
      </c>
      <c r="H66" s="3" t="str">
        <f>IF(ISERROR(E66),"",SUM(D$20:D66))</f>
        <v/>
      </c>
    </row>
    <row r="67" spans="1:8" x14ac:dyDescent="0.2">
      <c r="A67" s="4">
        <f t="shared" si="0"/>
        <v>0.04</v>
      </c>
      <c r="B67" s="14" t="str">
        <f t="shared" si="5"/>
        <v/>
      </c>
      <c r="C67" s="10"/>
      <c r="D67" s="12" t="str">
        <f t="shared" si="6"/>
        <v/>
      </c>
      <c r="E67" s="2" t="e">
        <f t="shared" si="3"/>
        <v>#N/A</v>
      </c>
      <c r="F67" s="3" t="str">
        <f t="shared" si="4"/>
        <v/>
      </c>
      <c r="G67" s="3" t="str">
        <f>IF(ISERROR(E67),"",SUM(B$20:B67)+SUM(C$20:C67))</f>
        <v/>
      </c>
      <c r="H67" s="3" t="str">
        <f>IF(ISERROR(E67),"",SUM(D$20:D67))</f>
        <v/>
      </c>
    </row>
    <row r="68" spans="1:8" x14ac:dyDescent="0.2">
      <c r="A68" s="4">
        <f t="shared" si="0"/>
        <v>0.04</v>
      </c>
      <c r="B68" s="14" t="str">
        <f t="shared" si="5"/>
        <v/>
      </c>
      <c r="C68" s="10"/>
      <c r="D68" s="12" t="str">
        <f t="shared" si="6"/>
        <v/>
      </c>
      <c r="E68" s="2" t="e">
        <f t="shared" si="3"/>
        <v>#N/A</v>
      </c>
      <c r="F68" s="3" t="str">
        <f t="shared" si="4"/>
        <v/>
      </c>
      <c r="G68" s="3" t="str">
        <f>IF(ISERROR(E68),"",SUM(B$20:B68)+SUM(C$20:C68))</f>
        <v/>
      </c>
      <c r="H68" s="3" t="str">
        <f>IF(ISERROR(E68),"",SUM(D$20:D68))</f>
        <v/>
      </c>
    </row>
    <row r="69" spans="1:8" x14ac:dyDescent="0.2">
      <c r="A69" s="4">
        <f t="shared" si="0"/>
        <v>0.04</v>
      </c>
      <c r="B69" s="14" t="str">
        <f t="shared" si="5"/>
        <v/>
      </c>
      <c r="C69" s="10"/>
      <c r="D69" s="12" t="str">
        <f t="shared" si="6"/>
        <v/>
      </c>
      <c r="E69" s="2" t="e">
        <f t="shared" si="3"/>
        <v>#N/A</v>
      </c>
      <c r="F69" s="3" t="str">
        <f t="shared" si="4"/>
        <v/>
      </c>
      <c r="G69" s="3" t="str">
        <f>IF(ISERROR(E69),"",SUM(B$20:B69)+SUM(C$20:C69))</f>
        <v/>
      </c>
      <c r="H69" s="3" t="str">
        <f>IF(ISERROR(E69),"",SUM(D$20:D69))</f>
        <v/>
      </c>
    </row>
    <row r="70" spans="1:8" x14ac:dyDescent="0.2">
      <c r="A70" s="4">
        <f t="shared" si="0"/>
        <v>0.04</v>
      </c>
      <c r="B70" s="14" t="str">
        <f t="shared" si="5"/>
        <v/>
      </c>
      <c r="C70" s="11"/>
      <c r="D70" s="12" t="str">
        <f t="shared" si="6"/>
        <v/>
      </c>
      <c r="E70" s="2" t="e">
        <f t="shared" si="3"/>
        <v>#N/A</v>
      </c>
      <c r="F70" s="3" t="str">
        <f t="shared" si="4"/>
        <v/>
      </c>
      <c r="G70" s="3" t="str">
        <f>IF(ISERROR(E70),"",SUM(B$20:B70)+SUM(C$20:C70))</f>
        <v/>
      </c>
      <c r="H70" s="3" t="str">
        <f>IF(ISERROR(E70),"",SUM(D$20:D70))</f>
        <v/>
      </c>
    </row>
    <row r="71" spans="1:8" x14ac:dyDescent="0.2">
      <c r="E71" s="2" t="e">
        <f t="shared" si="3"/>
        <v>#N/A</v>
      </c>
    </row>
    <row r="72" spans="1:8" s="16" customFormat="1" ht="15" x14ac:dyDescent="0.3">
      <c r="A72" s="86" t="s">
        <v>39</v>
      </c>
      <c r="B72" s="86"/>
      <c r="C72" s="86"/>
      <c r="D72" s="86"/>
      <c r="E72" s="86"/>
      <c r="F72" s="86"/>
      <c r="G72" s="86"/>
      <c r="H72" s="86"/>
    </row>
  </sheetData>
  <mergeCells count="13">
    <mergeCell ref="A72:H72"/>
    <mergeCell ref="A18:H18"/>
    <mergeCell ref="A10:C10"/>
    <mergeCell ref="A4:D4"/>
    <mergeCell ref="A5:C5"/>
    <mergeCell ref="A12:D12"/>
    <mergeCell ref="A6:C6"/>
    <mergeCell ref="A15:C15"/>
    <mergeCell ref="A9:C9"/>
    <mergeCell ref="A7:C7"/>
    <mergeCell ref="A8:C8"/>
    <mergeCell ref="A13:C13"/>
    <mergeCell ref="A14:C14"/>
  </mergeCells>
  <phoneticPr fontId="2" type="noConversion"/>
  <conditionalFormatting sqref="E21:E71">
    <cfRule type="expression" dxfId="0" priority="1" stopIfTrue="1">
      <formula>ISERROR(E21)</formula>
    </cfRule>
  </conditionalFormatting>
  <hyperlinks>
    <hyperlink ref="A2" r:id="rId1"/>
  </hyperlinks>
  <printOptions horizontalCentered="1"/>
  <pageMargins left="0.5" right="0.5" top="0.5" bottom="0.5" header="0.5" footer="0.25"/>
  <pageSetup scale="97" fitToHeight="0" orientation="portrait" r:id="rId2"/>
  <headerFooter scaleWithDoc="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4"/>
  <sheetViews>
    <sheetView showGridLines="0" workbookViewId="0"/>
  </sheetViews>
  <sheetFormatPr defaultRowHeight="12.75" x14ac:dyDescent="0.2"/>
  <cols>
    <col min="1" max="1" width="8.28515625" customWidth="1"/>
    <col min="2" max="2" width="78.5703125" customWidth="1"/>
    <col min="3" max="3" width="5.28515625" customWidth="1"/>
  </cols>
  <sheetData>
    <row r="1" spans="1:3" ht="30" customHeight="1" x14ac:dyDescent="0.2">
      <c r="A1" s="46" t="s">
        <v>46</v>
      </c>
      <c r="B1" s="47"/>
      <c r="C1" s="48"/>
    </row>
    <row r="2" spans="1:3" x14ac:dyDescent="0.2">
      <c r="A2" s="49" t="s">
        <v>59</v>
      </c>
      <c r="B2" s="50"/>
      <c r="C2" s="51" t="str">
        <f ca="1">"© 2008-" &amp; YEAR(TODAY()) &amp; " Vertex42 LLC"</f>
        <v>© 2008-2017 Vertex42 LLC</v>
      </c>
    </row>
    <row r="3" spans="1:3" x14ac:dyDescent="0.2">
      <c r="A3" s="49"/>
      <c r="B3" s="50"/>
      <c r="C3" s="51"/>
    </row>
    <row r="4" spans="1:3" s="22" customFormat="1" ht="15" x14ac:dyDescent="0.25">
      <c r="A4" s="52" t="s">
        <v>47</v>
      </c>
      <c r="B4" s="53"/>
      <c r="C4" s="54"/>
    </row>
    <row r="5" spans="1:3" ht="42.75" x14ac:dyDescent="0.2">
      <c r="B5" s="56" t="s">
        <v>38</v>
      </c>
    </row>
    <row r="6" spans="1:3" x14ac:dyDescent="0.2">
      <c r="B6" s="13"/>
    </row>
    <row r="7" spans="1:3" s="22" customFormat="1" ht="15" x14ac:dyDescent="0.25">
      <c r="A7" s="52" t="s">
        <v>48</v>
      </c>
      <c r="B7" s="53"/>
      <c r="C7" s="54"/>
    </row>
    <row r="8" spans="1:3" ht="15" x14ac:dyDescent="0.2">
      <c r="A8" s="66"/>
      <c r="B8" s="69" t="s">
        <v>9</v>
      </c>
      <c r="C8" s="45"/>
    </row>
    <row r="9" spans="1:3" ht="42.75" x14ac:dyDescent="0.2">
      <c r="A9" s="66"/>
      <c r="B9" s="56" t="s">
        <v>57</v>
      </c>
    </row>
    <row r="10" spans="1:3" ht="14.25" x14ac:dyDescent="0.2">
      <c r="A10" s="66"/>
      <c r="B10" s="56"/>
    </row>
    <row r="11" spans="1:3" ht="15" x14ac:dyDescent="0.2">
      <c r="A11" s="66"/>
      <c r="B11" s="69" t="s">
        <v>6</v>
      </c>
      <c r="C11" s="45"/>
    </row>
    <row r="12" spans="1:3" ht="28.5" x14ac:dyDescent="0.2">
      <c r="A12" s="66"/>
      <c r="B12" s="56" t="s">
        <v>23</v>
      </c>
    </row>
    <row r="13" spans="1:3" ht="14.25" x14ac:dyDescent="0.2">
      <c r="A13" s="66"/>
      <c r="B13" s="56"/>
    </row>
    <row r="14" spans="1:3" ht="15" x14ac:dyDescent="0.2">
      <c r="A14" s="66"/>
      <c r="B14" s="69" t="s">
        <v>8</v>
      </c>
      <c r="C14" s="45"/>
    </row>
    <row r="15" spans="1:3" ht="28.5" x14ac:dyDescent="0.2">
      <c r="A15" s="66"/>
      <c r="B15" s="56" t="s">
        <v>22</v>
      </c>
    </row>
    <row r="16" spans="1:3" ht="14.25" x14ac:dyDescent="0.2">
      <c r="A16" s="66"/>
      <c r="B16" s="56"/>
    </row>
    <row r="17" spans="1:3" ht="15" x14ac:dyDescent="0.2">
      <c r="A17" s="66"/>
      <c r="B17" s="69" t="s">
        <v>11</v>
      </c>
      <c r="C17" s="45"/>
    </row>
    <row r="18" spans="1:3" ht="28.5" x14ac:dyDescent="0.2">
      <c r="A18" s="66"/>
      <c r="B18" s="56" t="s">
        <v>19</v>
      </c>
    </row>
    <row r="19" spans="1:3" ht="14.25" x14ac:dyDescent="0.2">
      <c r="A19" s="66"/>
      <c r="B19" s="56"/>
    </row>
    <row r="20" spans="1:3" ht="15" x14ac:dyDescent="0.25">
      <c r="A20" s="70">
        <v>1</v>
      </c>
      <c r="B20" s="56" t="s">
        <v>12</v>
      </c>
    </row>
    <row r="21" spans="1:3" ht="15" x14ac:dyDescent="0.25">
      <c r="A21" s="70">
        <v>2</v>
      </c>
      <c r="B21" s="56" t="s">
        <v>13</v>
      </c>
    </row>
    <row r="22" spans="1:3" ht="15" x14ac:dyDescent="0.25">
      <c r="A22" s="70">
        <v>4</v>
      </c>
      <c r="B22" s="56" t="s">
        <v>14</v>
      </c>
    </row>
    <row r="23" spans="1:3" ht="15" x14ac:dyDescent="0.25">
      <c r="A23" s="70">
        <v>12</v>
      </c>
      <c r="B23" s="56" t="s">
        <v>3</v>
      </c>
    </row>
    <row r="24" spans="1:3" ht="15" x14ac:dyDescent="0.25">
      <c r="A24" s="70">
        <v>24</v>
      </c>
      <c r="B24" s="56" t="s">
        <v>15</v>
      </c>
    </row>
    <row r="25" spans="1:3" ht="15" x14ac:dyDescent="0.25">
      <c r="A25" s="70">
        <v>26</v>
      </c>
      <c r="B25" s="56" t="s">
        <v>16</v>
      </c>
    </row>
    <row r="26" spans="1:3" ht="15" x14ac:dyDescent="0.25">
      <c r="A26" s="70">
        <v>52</v>
      </c>
      <c r="B26" s="56" t="s">
        <v>17</v>
      </c>
    </row>
    <row r="27" spans="1:3" ht="15" x14ac:dyDescent="0.25">
      <c r="A27" s="70">
        <v>365</v>
      </c>
      <c r="B27" s="56" t="s">
        <v>18</v>
      </c>
    </row>
    <row r="28" spans="1:3" ht="14.25" x14ac:dyDescent="0.2">
      <c r="A28" s="67"/>
      <c r="B28" s="66"/>
    </row>
    <row r="29" spans="1:3" ht="15" x14ac:dyDescent="0.25">
      <c r="A29" s="66"/>
      <c r="B29" s="68" t="s">
        <v>20</v>
      </c>
      <c r="C29" s="45"/>
    </row>
    <row r="30" spans="1:3" ht="14.25" x14ac:dyDescent="0.2">
      <c r="A30" s="66"/>
      <c r="B30" s="66" t="s">
        <v>21</v>
      </c>
    </row>
    <row r="32" spans="1:3" s="22" customFormat="1" ht="15" x14ac:dyDescent="0.25">
      <c r="A32" s="52" t="s">
        <v>24</v>
      </c>
      <c r="B32" s="53"/>
      <c r="C32" s="54"/>
    </row>
    <row r="33" spans="1:5" ht="15" x14ac:dyDescent="0.25">
      <c r="B33" s="96" t="s">
        <v>35</v>
      </c>
      <c r="C33" s="96"/>
    </row>
    <row r="34" spans="1:5" ht="57" x14ac:dyDescent="0.2">
      <c r="B34" s="56" t="s">
        <v>36</v>
      </c>
      <c r="C34" s="66"/>
    </row>
    <row r="35" spans="1:5" ht="14.25" x14ac:dyDescent="0.2">
      <c r="B35" s="56"/>
      <c r="C35" s="66"/>
    </row>
    <row r="36" spans="1:5" ht="15" x14ac:dyDescent="0.25">
      <c r="B36" s="96" t="s">
        <v>26</v>
      </c>
      <c r="C36" s="96"/>
    </row>
    <row r="37" spans="1:5" ht="28.5" x14ac:dyDescent="0.2">
      <c r="B37" s="56" t="s">
        <v>25</v>
      </c>
      <c r="C37" s="66"/>
    </row>
    <row r="38" spans="1:5" ht="14.25" x14ac:dyDescent="0.2">
      <c r="B38" s="56"/>
      <c r="C38" s="66"/>
    </row>
    <row r="39" spans="1:5" ht="15" x14ac:dyDescent="0.25">
      <c r="B39" s="96" t="s">
        <v>7</v>
      </c>
      <c r="C39" s="96"/>
    </row>
    <row r="40" spans="1:5" ht="28.5" x14ac:dyDescent="0.2">
      <c r="B40" s="56" t="s">
        <v>27</v>
      </c>
      <c r="C40" s="66"/>
    </row>
    <row r="41" spans="1:5" ht="14.25" x14ac:dyDescent="0.2">
      <c r="B41" s="56"/>
      <c r="C41" s="66"/>
    </row>
    <row r="42" spans="1:5" ht="15" x14ac:dyDescent="0.25">
      <c r="B42" s="96" t="s">
        <v>29</v>
      </c>
      <c r="C42" s="96"/>
    </row>
    <row r="43" spans="1:5" ht="57" x14ac:dyDescent="0.2">
      <c r="B43" s="56" t="s">
        <v>28</v>
      </c>
      <c r="C43" s="66"/>
    </row>
    <row r="45" spans="1:5" s="22" customFormat="1" ht="15" x14ac:dyDescent="0.25">
      <c r="A45" s="52" t="s">
        <v>49</v>
      </c>
      <c r="B45" s="53"/>
      <c r="C45" s="54"/>
      <c r="E45" s="55"/>
    </row>
    <row r="46" spans="1:5" s="22" customFormat="1" ht="28.5" x14ac:dyDescent="0.2">
      <c r="B46" s="56" t="s">
        <v>50</v>
      </c>
      <c r="E46" s="55"/>
    </row>
    <row r="47" spans="1:5" s="22" customFormat="1" ht="14.25" x14ac:dyDescent="0.2">
      <c r="B47" s="56"/>
      <c r="E47" s="55"/>
    </row>
    <row r="48" spans="1:5" s="22" customFormat="1" ht="15.75" x14ac:dyDescent="0.25">
      <c r="A48" s="57"/>
      <c r="B48" s="58" t="s">
        <v>51</v>
      </c>
      <c r="C48" s="59"/>
      <c r="E48" s="55"/>
    </row>
    <row r="49" spans="1:5" s="22" customFormat="1" x14ac:dyDescent="0.2"/>
    <row r="50" spans="1:5" s="22" customFormat="1" ht="15" x14ac:dyDescent="0.25">
      <c r="A50" s="60" t="s">
        <v>52</v>
      </c>
      <c r="B50" s="61" t="s">
        <v>53</v>
      </c>
    </row>
    <row r="51" spans="1:5" s="22" customFormat="1" x14ac:dyDescent="0.2">
      <c r="A51" s="62"/>
      <c r="E51" s="63"/>
    </row>
    <row r="52" spans="1:5" s="22" customFormat="1" ht="15" x14ac:dyDescent="0.25">
      <c r="A52" s="60" t="s">
        <v>52</v>
      </c>
      <c r="B52" s="64" t="s">
        <v>54</v>
      </c>
      <c r="E52" s="63"/>
    </row>
    <row r="53" spans="1:5" s="22" customFormat="1" x14ac:dyDescent="0.2">
      <c r="A53" s="62"/>
      <c r="E53" s="63"/>
    </row>
    <row r="54" spans="1:5" s="22" customFormat="1" ht="15" x14ac:dyDescent="0.25">
      <c r="A54" s="60" t="s">
        <v>55</v>
      </c>
      <c r="B54" s="65" t="s">
        <v>56</v>
      </c>
      <c r="E54" s="63"/>
    </row>
  </sheetData>
  <mergeCells count="4">
    <mergeCell ref="B33:C33"/>
    <mergeCell ref="B42:C42"/>
    <mergeCell ref="B36:C36"/>
    <mergeCell ref="B39:C39"/>
  </mergeCells>
  <phoneticPr fontId="5" type="noConversion"/>
  <hyperlinks>
    <hyperlink ref="A2" r:id="rId1"/>
    <hyperlink ref="B54" r:id="rId2" display="Spreadsheet Tips Workbook"/>
    <hyperlink ref="B52" r:id="rId3" display="https://www.vertex42.com/ExcelTemplates/personal-budget-spreadsheet.html"/>
    <hyperlink ref="B50" r:id="rId4" display="https://www.vertex42.com/Calculators/401k-savings-calculator.html"/>
  </hyperlinks>
  <pageMargins left="0.75" right="0.75" top="1" bottom="1" header="0.5" footer="0.5"/>
  <pageSetup orientation="portrait" r:id="rId5"/>
  <headerFooter alignWithMargins="0"/>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election activeCell="A2" sqref="A2"/>
    </sheetView>
  </sheetViews>
  <sheetFormatPr defaultColWidth="9.140625" defaultRowHeight="12.75" x14ac:dyDescent="0.2"/>
  <cols>
    <col min="1" max="1" width="7.5703125" customWidth="1"/>
    <col min="2" max="2" width="78.5703125" customWidth="1"/>
    <col min="3" max="3" width="5.28515625" customWidth="1"/>
    <col min="4" max="4" width="10.28515625" customWidth="1"/>
  </cols>
  <sheetData>
    <row r="1" spans="1:4" s="21" customFormat="1" ht="31.5" customHeight="1" x14ac:dyDescent="0.2">
      <c r="A1" s="19" t="s">
        <v>41</v>
      </c>
      <c r="B1" s="19"/>
      <c r="C1" s="19"/>
      <c r="D1" s="20"/>
    </row>
    <row r="2" spans="1:4" ht="16.5" x14ac:dyDescent="0.2">
      <c r="A2" s="22"/>
      <c r="B2" s="23"/>
      <c r="C2" s="22"/>
    </row>
    <row r="3" spans="1:4" s="26" customFormat="1" ht="14.25" x14ac:dyDescent="0.2">
      <c r="A3" s="24"/>
      <c r="B3" s="25" t="s">
        <v>42</v>
      </c>
      <c r="C3" s="24"/>
    </row>
    <row r="4" spans="1:4" s="26" customFormat="1" x14ac:dyDescent="0.2">
      <c r="A4" s="24"/>
      <c r="B4" s="27" t="s">
        <v>58</v>
      </c>
      <c r="C4" s="24"/>
    </row>
    <row r="5" spans="1:4" s="26" customFormat="1" ht="15" x14ac:dyDescent="0.2">
      <c r="A5" s="24"/>
      <c r="B5" s="28"/>
      <c r="C5" s="24"/>
    </row>
    <row r="6" spans="1:4" s="26" customFormat="1" ht="15.75" x14ac:dyDescent="0.25">
      <c r="A6" s="24"/>
      <c r="B6" s="29" t="str">
        <f ca="1">"© 2008-" &amp; YEAR(TODAY()) &amp; " Vertex42 LLC"</f>
        <v>© 2008-2017 Vertex42 LLC</v>
      </c>
      <c r="C6" s="24"/>
    </row>
    <row r="7" spans="1:4" s="26" customFormat="1" ht="15.75" x14ac:dyDescent="0.25">
      <c r="A7" s="30"/>
      <c r="B7" s="31"/>
      <c r="C7" s="32"/>
    </row>
    <row r="8" spans="1:4" s="26" customFormat="1" ht="30" x14ac:dyDescent="0.2">
      <c r="A8" s="33"/>
      <c r="B8" s="31" t="s">
        <v>43</v>
      </c>
      <c r="C8" s="24"/>
    </row>
    <row r="9" spans="1:4" s="26" customFormat="1" ht="15" x14ac:dyDescent="0.2">
      <c r="A9" s="33"/>
      <c r="B9" s="31"/>
      <c r="C9" s="24"/>
    </row>
    <row r="10" spans="1:4" s="26" customFormat="1" ht="30" x14ac:dyDescent="0.2">
      <c r="A10" s="33"/>
      <c r="B10" s="31" t="s">
        <v>44</v>
      </c>
      <c r="C10" s="24"/>
    </row>
    <row r="11" spans="1:4" s="26" customFormat="1" ht="15" x14ac:dyDescent="0.2">
      <c r="A11" s="33"/>
      <c r="B11" s="31"/>
      <c r="C11" s="24"/>
    </row>
    <row r="12" spans="1:4" s="26" customFormat="1" ht="30" x14ac:dyDescent="0.2">
      <c r="A12" s="33"/>
      <c r="B12" s="31" t="s">
        <v>45</v>
      </c>
      <c r="C12" s="24"/>
    </row>
    <row r="13" spans="1:4" s="26" customFormat="1" ht="15" x14ac:dyDescent="0.2">
      <c r="A13" s="33"/>
      <c r="B13" s="31"/>
      <c r="C13" s="24"/>
    </row>
    <row r="14" spans="1:4" s="26" customFormat="1" ht="15" x14ac:dyDescent="0.2">
      <c r="A14" s="33"/>
      <c r="B14" s="34" t="s">
        <v>60</v>
      </c>
      <c r="C14" s="24"/>
    </row>
    <row r="15" spans="1:4" s="26" customFormat="1" ht="15" x14ac:dyDescent="0.2">
      <c r="A15" s="33"/>
      <c r="B15" s="35"/>
      <c r="C15" s="24"/>
    </row>
    <row r="16" spans="1:4" s="26" customFormat="1" ht="15.75" x14ac:dyDescent="0.25">
      <c r="A16" s="33"/>
      <c r="B16" s="97" t="s">
        <v>61</v>
      </c>
      <c r="C16" s="24"/>
    </row>
    <row r="17" spans="1:3" s="26" customFormat="1" ht="16.5" x14ac:dyDescent="0.2">
      <c r="A17" s="33"/>
      <c r="B17" s="36"/>
      <c r="C17" s="24"/>
    </row>
    <row r="18" spans="1:3" s="26" customFormat="1" ht="16.5" x14ac:dyDescent="0.2">
      <c r="A18" s="33"/>
      <c r="B18" s="36"/>
      <c r="C18" s="24"/>
    </row>
    <row r="19" spans="1:3" s="26" customFormat="1" ht="14.25" x14ac:dyDescent="0.2">
      <c r="A19" s="33"/>
      <c r="B19" s="37"/>
      <c r="C19" s="24"/>
    </row>
    <row r="20" spans="1:3" s="26" customFormat="1" ht="15" x14ac:dyDescent="0.25">
      <c r="A20" s="30"/>
      <c r="B20" s="37"/>
      <c r="C20" s="32"/>
    </row>
    <row r="21" spans="1:3" s="26" customFormat="1" ht="14.25" x14ac:dyDescent="0.2">
      <c r="A21" s="24"/>
      <c r="B21" s="38"/>
      <c r="C21" s="24"/>
    </row>
    <row r="22" spans="1:3" s="26" customFormat="1" ht="14.25" x14ac:dyDescent="0.2">
      <c r="A22" s="24"/>
      <c r="B22" s="38"/>
      <c r="C22" s="24"/>
    </row>
    <row r="23" spans="1:3" s="26" customFormat="1" ht="15.75" x14ac:dyDescent="0.25">
      <c r="A23" s="39"/>
      <c r="B23" s="40"/>
    </row>
    <row r="24" spans="1:3" s="26" customFormat="1" x14ac:dyDescent="0.2"/>
    <row r="25" spans="1:3" s="26" customFormat="1" ht="15" x14ac:dyDescent="0.25">
      <c r="A25" s="41"/>
      <c r="B25" s="42"/>
    </row>
    <row r="26" spans="1:3" s="26" customFormat="1" x14ac:dyDescent="0.2"/>
    <row r="27" spans="1:3" s="26" customFormat="1" ht="15" x14ac:dyDescent="0.25">
      <c r="A27" s="41"/>
      <c r="B27" s="42"/>
    </row>
    <row r="28" spans="1:3" s="26" customFormat="1" x14ac:dyDescent="0.2"/>
    <row r="29" spans="1:3" s="26" customFormat="1" ht="15" x14ac:dyDescent="0.25">
      <c r="A29" s="41"/>
      <c r="B29" s="43"/>
    </row>
    <row r="30" spans="1:3" s="26" customFormat="1" ht="14.25" x14ac:dyDescent="0.2">
      <c r="B30" s="44"/>
    </row>
    <row r="31" spans="1:3" s="26" customFormat="1" x14ac:dyDescent="0.2"/>
    <row r="32" spans="1:3" s="26" customFormat="1" x14ac:dyDescent="0.2"/>
  </sheetData>
  <hyperlinks>
    <hyperlink ref="B4" r:id="rId1"/>
    <hyperlink ref="B14" r:id="rId2"/>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Savings</vt:lpstr>
      <vt:lpstr>Help</vt:lpstr>
      <vt:lpstr>©</vt:lpstr>
      <vt:lpstr>compound_period</vt:lpstr>
      <vt:lpstr>deposits_per_year</vt:lpstr>
      <vt:lpstr>Savings!Print_Titles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Savings Calculator</dc:title>
  <dc:creator>Vertex42.com</dc:creator>
  <dc:description>(c) 2008-2015 Vertex42 LLC. All Rights Reserved.</dc:description>
  <cp:lastModifiedBy>Vertex42.com Templates</cp:lastModifiedBy>
  <cp:lastPrinted>2015-03-04T20:19:17Z</cp:lastPrinted>
  <dcterms:created xsi:type="dcterms:W3CDTF">2005-04-02T20:59:36Z</dcterms:created>
  <dcterms:modified xsi:type="dcterms:W3CDTF">2017-03-30T17:26:19Z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2008-2015 Vertex42 LLC</vt:lpwstr>
  </property>
  <property fmtid="{D5CDD505-2E9C-101B-9397-08002B2CF9AE}" pid="3" name="Version">
    <vt:lpwstr>1.2.1</vt:lpwstr>
  </property>
</Properties>
</file>