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D:\Documents\VERTEX42\TEMPLATES\TEMPLATE - Project\"/>
    </mc:Choice>
  </mc:AlternateContent>
  <xr:revisionPtr revIDLastSave="0" documentId="13_ncr:1_{EC676E18-8BE3-4FEF-9C2D-9E09EEC6A1DC}" xr6:coauthVersionLast="47" xr6:coauthVersionMax="47" xr10:uidLastSave="{00000000-0000-0000-0000-000000000000}"/>
  <bookViews>
    <workbookView xWindow="13665" yWindow="3855" windowWidth="25230" windowHeight="18645" xr2:uid="{00000000-000D-0000-FFFF-FFFF00000000}"/>
  </bookViews>
  <sheets>
    <sheet name="Content" sheetId="9" r:id="rId1"/>
    <sheet name="Calendar" sheetId="17" r:id="rId2"/>
    <sheet name="Hashtags" sheetId="18" r:id="rId3"/>
    <sheet name="Settings" sheetId="11" r:id="rId4"/>
    <sheet name="Help" sheetId="2" r:id="rId5"/>
    <sheet name="©" sheetId="15" r:id="rId6"/>
  </sheets>
  <definedNames>
    <definedName name="_xlnm._FilterDatabase" localSheetId="0" hidden="1">Content!$B$4:$L$22</definedName>
    <definedName name="assignedto_list">Settings!$A$20:$A$29</definedName>
    <definedName name="calendar_days" localSheetId="1">Calendar!$A$4,Calendar!$C$4,Calendar!$E$4,Calendar!$G$4,Calendar!$I$4,Calendar!$K$4,Calendar!$M$4,Calendar!$M$15,Calendar!$K$15,Calendar!$I$15,Calendar!$G$15,Calendar!$E$15,Calendar!$C$15,Calendar!$A$15,Calendar!$A$26,Calendar!$C$26,Calendar!$E$26,Calendar!$G$26,Calendar!$I$26,Calendar!$K$26,Calendar!$M$26,Calendar!$A$37,Calendar!$C$37,Calendar!$E$37,Calendar!$G$37,Calendar!$I$37,Calendar!$K$37,Calendar!$M$37,Calendar!$M$48,Calendar!$K$48,Calendar!$I$48,Calendar!$G$48,Calendar!$E$48,Calendar!$C$48,Calendar!$A$48,Calendar!$A$59,Calendar!$C$59,Calendar!$E$59,Calendar!$G$59,Calendar!$I$59,Calendar!$K$59,Calendar!$M$59</definedName>
    <definedName name="calendar_events_col1" localSheetId="1">Calendar!$A$5:$A$14,Calendar!$C$5:$C$14,Calendar!$E$5:$E$14,Calendar!$G$5:$G$14,Calendar!$I$5:$I$14,Calendar!$K$5:$K$14,Calendar!$M$5:$M$14,Calendar!$A$16:$A$25,Calendar!$C$16:$C$25,Calendar!$E$16:$E$25,Calendar!$G$16:$G$25,Calendar!$I$16:$I$25,Calendar!$K$16:$K$25,Calendar!$M$16:$M$25,Calendar!$A$27:$A$36,Calendar!$C$27:$C$36,Calendar!$E$27:$E$36,Calendar!$G$27:$G$36,Calendar!$I$27:$I$36,Calendar!$K$27:$K$36,Calendar!$A$38:$A$47,Calendar!$C$38:$C$47,Calendar!$E$38:$E$47,Calendar!$G$38:$G$47,Calendar!$I$38:$I$47,Calendar!$K$38:$K$47,Calendar!$M$38:$M$47,Calendar!$A$49:$A$58,Calendar!$C$49:$C$58,Calendar!$E$49:$E$58,Calendar!$G$49:$G$58,Calendar!$I$49:$I$58,Calendar!$K$49:$K$58,Calendar!$M$49:$M$58,Calendar!$M$27:$M$36,Calendar!$A$60:$A$69,Calendar!$C$60:$C$69,Calendar!$E$60:$E$69,Calendar!$G$60:$G$69,Calendar!$I$60:$I$69,Calendar!$K$60:$K$69,Calendar!$M$60:$M$69</definedName>
    <definedName name="calendar_events_col2" localSheetId="1">Calendar!$B$5:$B$14,Calendar!$D$5:$D$14,Calendar!$F$5:$F$14,Calendar!$H$5:$H$14,Calendar!$J$5:$J$14,Calendar!$L$5:$L$14,Calendar!$N$5:$N$14,Calendar!$B$16:$B$25,Calendar!$D$16:$D$25,Calendar!$F$16:$F$25,Calendar!$H$16:$H$25,Calendar!$J$16:$J$25,Calendar!$L$16:$L$25,Calendar!$N$16:$N$25,Calendar!$B$27:$B$36,Calendar!$D$27:$D$36,Calendar!$F$27:$F$36,Calendar!$H$27:$H$36,Calendar!$J$27:$J$36,Calendar!$L$27:$L$36,Calendar!$N$27:$N$36,Calendar!$B$38:$B$47,Calendar!$D$38:$D$47,Calendar!$F$38:$F$47,Calendar!$H$38:$H$47,Calendar!$J$38:$J$47,Calendar!$L$38:$L$47,Calendar!$N$38:$N$47,Calendar!$B$49:$B$58,Calendar!$D$49:$D$58,Calendar!$F$49:$F$58,Calendar!$H$49:$H$58,Calendar!$J$49:$J$58,Calendar!$L$49:$L$58,Calendar!$N$49:$N$58,Calendar!$B$60:$B$69,Calendar!$D$60:$D$69,Calendar!$F$60:$F$69,Calendar!$H$60:$H$69,Calendar!$J$60:$J$69,Calendar!$L$60:$L$69,Calendar!$N$60:$N$69</definedName>
    <definedName name="holiday_days" localSheetId="1">Calendar!$B$4,Calendar!$D$4,Calendar!$F$4,Calendar!$H$4,Calendar!$J$4,Calendar!$L$4,Calendar!$N$4,Calendar!$N$15,Calendar!$L$15,Calendar!$J$15,Calendar!$H$15,Calendar!$F$15,Calendar!$D$15,Calendar!$B$15,Calendar!$B$26,Calendar!$D$26,Calendar!$F$26,Calendar!$H$26,Calendar!$J$26,Calendar!$L$26,Calendar!$N$26,Calendar!$N$37,Calendar!$L$37,Calendar!$J$37,Calendar!$H$37,Calendar!$F$37,Calendar!$D$37,Calendar!$B$37,Calendar!$B$48,Calendar!$D$48,Calendar!$F$48,Calendar!$H$48,Calendar!$J$48,Calendar!$L$48,Calendar!$N$48,Calendar!$N$59,Calendar!$L$59,Calendar!$J$59,Calendar!$H$59,Calendar!$F$59,Calendar!$D$59,Calendar!$B$59</definedName>
    <definedName name="holiday_list">Settings!$A$46:$A$94</definedName>
    <definedName name="_xlnm.Print_Area" localSheetId="1">Calendar!$A$1:$N$69</definedName>
    <definedName name="_xlnm.Print_Titles" localSheetId="0">Content!$3:$4</definedName>
    <definedName name="status_options">Settings!$A$5:$A$10</definedName>
    <definedName name="valuevx">42.314159</definedName>
    <definedName name="vertex42_copyright" hidden="1">"© 2020 Vertex42 LLC"</definedName>
    <definedName name="vertex42_id" hidden="1">"content-calendar.xlsx"</definedName>
    <definedName name="vertex42_title" hidden="1">"Content Calendar Template"</definedName>
    <definedName name="weekend_string">Settings!$C$32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69" i="17" l="1" a="1"/>
  <c r="N69" i="17" s="1"/>
  <c r="M69" i="17" a="1"/>
  <c r="M69" i="17" s="1"/>
  <c r="L69" i="17" a="1"/>
  <c r="L69" i="17" s="1"/>
  <c r="K69" i="17" a="1"/>
  <c r="K69" i="17" s="1"/>
  <c r="J69" i="17" a="1"/>
  <c r="J69" i="17" s="1"/>
  <c r="I69" i="17" a="1"/>
  <c r="I69" i="17" s="1"/>
  <c r="H69" i="17" a="1"/>
  <c r="H69" i="17" s="1"/>
  <c r="G69" i="17" a="1"/>
  <c r="G69" i="17" s="1"/>
  <c r="F69" i="17" a="1"/>
  <c r="F69" i="17" s="1"/>
  <c r="E69" i="17" a="1"/>
  <c r="E69" i="17" s="1"/>
  <c r="D69" i="17" a="1"/>
  <c r="D69" i="17" s="1"/>
  <c r="C69" i="17" a="1"/>
  <c r="C69" i="17" s="1"/>
  <c r="B69" i="17" a="1"/>
  <c r="B69" i="17" s="1"/>
  <c r="A69" i="17" a="1"/>
  <c r="A69" i="17" s="1"/>
  <c r="N68" i="17" a="1"/>
  <c r="N68" i="17" s="1"/>
  <c r="M68" i="17" a="1"/>
  <c r="M68" i="17" s="1"/>
  <c r="L68" i="17" a="1"/>
  <c r="L68" i="17" s="1"/>
  <c r="K68" i="17" a="1"/>
  <c r="K68" i="17" s="1"/>
  <c r="J68" i="17" a="1"/>
  <c r="J68" i="17" s="1"/>
  <c r="I68" i="17" a="1"/>
  <c r="I68" i="17" s="1"/>
  <c r="H68" i="17" a="1"/>
  <c r="H68" i="17" s="1"/>
  <c r="G68" i="17" a="1"/>
  <c r="G68" i="17" s="1"/>
  <c r="F68" i="17" a="1"/>
  <c r="F68" i="17" s="1"/>
  <c r="E68" i="17" a="1"/>
  <c r="E68" i="17" s="1"/>
  <c r="D68" i="17" a="1"/>
  <c r="D68" i="17" s="1"/>
  <c r="C68" i="17" a="1"/>
  <c r="C68" i="17" s="1"/>
  <c r="B68" i="17" a="1"/>
  <c r="B68" i="17" s="1"/>
  <c r="A68" i="17" a="1"/>
  <c r="A68" i="17" s="1"/>
  <c r="N67" i="17" a="1"/>
  <c r="N67" i="17" s="1"/>
  <c r="M67" i="17" a="1"/>
  <c r="M67" i="17" s="1"/>
  <c r="L67" i="17" a="1"/>
  <c r="L67" i="17" s="1"/>
  <c r="K67" i="17" a="1"/>
  <c r="K67" i="17" s="1"/>
  <c r="J67" i="17" a="1"/>
  <c r="J67" i="17" s="1"/>
  <c r="I67" i="17" a="1"/>
  <c r="I67" i="17" s="1"/>
  <c r="H67" i="17" a="1"/>
  <c r="H67" i="17" s="1"/>
  <c r="G67" i="17" a="1"/>
  <c r="G67" i="17" s="1"/>
  <c r="F67" i="17" a="1"/>
  <c r="F67" i="17" s="1"/>
  <c r="E67" i="17" a="1"/>
  <c r="E67" i="17" s="1"/>
  <c r="D67" i="17" a="1"/>
  <c r="D67" i="17" s="1"/>
  <c r="C67" i="17" a="1"/>
  <c r="C67" i="17" s="1"/>
  <c r="B67" i="17" a="1"/>
  <c r="B67" i="17" s="1"/>
  <c r="A67" i="17" a="1"/>
  <c r="A67" i="17" s="1"/>
  <c r="N66" i="17" a="1"/>
  <c r="N66" i="17" s="1"/>
  <c r="M66" i="17" a="1"/>
  <c r="M66" i="17" s="1"/>
  <c r="L66" i="17" a="1"/>
  <c r="L66" i="17" s="1"/>
  <c r="K66" i="17" a="1"/>
  <c r="K66" i="17" s="1"/>
  <c r="J66" i="17" a="1"/>
  <c r="J66" i="17" s="1"/>
  <c r="I66" i="17" a="1"/>
  <c r="I66" i="17" s="1"/>
  <c r="H66" i="17" a="1"/>
  <c r="H66" i="17" s="1"/>
  <c r="G66" i="17" a="1"/>
  <c r="G66" i="17" s="1"/>
  <c r="F66" i="17" a="1"/>
  <c r="F66" i="17" s="1"/>
  <c r="E66" i="17" a="1"/>
  <c r="E66" i="17" s="1"/>
  <c r="D66" i="17" a="1"/>
  <c r="D66" i="17" s="1"/>
  <c r="C66" i="17" a="1"/>
  <c r="C66" i="17" s="1"/>
  <c r="B66" i="17" a="1"/>
  <c r="B66" i="17" s="1"/>
  <c r="A66" i="17" a="1"/>
  <c r="A66" i="17" s="1"/>
  <c r="N65" i="17" a="1"/>
  <c r="N65" i="17" s="1"/>
  <c r="M65" i="17" a="1"/>
  <c r="M65" i="17" s="1"/>
  <c r="L65" i="17" a="1"/>
  <c r="L65" i="17" s="1"/>
  <c r="K65" i="17" a="1"/>
  <c r="K65" i="17" s="1"/>
  <c r="J65" i="17" a="1"/>
  <c r="J65" i="17" s="1"/>
  <c r="I65" i="17" a="1"/>
  <c r="I65" i="17" s="1"/>
  <c r="H65" i="17" a="1"/>
  <c r="H65" i="17" s="1"/>
  <c r="G65" i="17" a="1"/>
  <c r="G65" i="17" s="1"/>
  <c r="F65" i="17" a="1"/>
  <c r="F65" i="17" s="1"/>
  <c r="E65" i="17" a="1"/>
  <c r="E65" i="17" s="1"/>
  <c r="D65" i="17" a="1"/>
  <c r="D65" i="17" s="1"/>
  <c r="C65" i="17" a="1"/>
  <c r="C65" i="17" s="1"/>
  <c r="B65" i="17" a="1"/>
  <c r="B65" i="17" s="1"/>
  <c r="A65" i="17" a="1"/>
  <c r="A65" i="17" s="1"/>
  <c r="N64" i="17" a="1"/>
  <c r="N64" i="17" s="1"/>
  <c r="M64" i="17" a="1"/>
  <c r="M64" i="17" s="1"/>
  <c r="L64" i="17" a="1"/>
  <c r="L64" i="17" s="1"/>
  <c r="K64" i="17" a="1"/>
  <c r="K64" i="17" s="1"/>
  <c r="J64" i="17" a="1"/>
  <c r="J64" i="17" s="1"/>
  <c r="I64" i="17" a="1"/>
  <c r="I64" i="17" s="1"/>
  <c r="H64" i="17" a="1"/>
  <c r="H64" i="17" s="1"/>
  <c r="G64" i="17" a="1"/>
  <c r="G64" i="17" s="1"/>
  <c r="F64" i="17" a="1"/>
  <c r="F64" i="17" s="1"/>
  <c r="E64" i="17" a="1"/>
  <c r="E64" i="17" s="1"/>
  <c r="D64" i="17" a="1"/>
  <c r="D64" i="17" s="1"/>
  <c r="C64" i="17" a="1"/>
  <c r="C64" i="17" s="1"/>
  <c r="B64" i="17" a="1"/>
  <c r="B64" i="17" s="1"/>
  <c r="A64" i="17" a="1"/>
  <c r="A64" i="17" s="1"/>
  <c r="N63" i="17" a="1"/>
  <c r="N63" i="17" s="1"/>
  <c r="M63" i="17" a="1"/>
  <c r="M63" i="17" s="1"/>
  <c r="L63" i="17" a="1"/>
  <c r="L63" i="17" s="1"/>
  <c r="K63" i="17" a="1"/>
  <c r="K63" i="17" s="1"/>
  <c r="J63" i="17" a="1"/>
  <c r="J63" i="17" s="1"/>
  <c r="I63" i="17" a="1"/>
  <c r="I63" i="17" s="1"/>
  <c r="H63" i="17" a="1"/>
  <c r="H63" i="17" s="1"/>
  <c r="G63" i="17" a="1"/>
  <c r="G63" i="17" s="1"/>
  <c r="F63" i="17" a="1"/>
  <c r="F63" i="17" s="1"/>
  <c r="E63" i="17" a="1"/>
  <c r="E63" i="17" s="1"/>
  <c r="D63" i="17" a="1"/>
  <c r="D63" i="17" s="1"/>
  <c r="C63" i="17" a="1"/>
  <c r="C63" i="17" s="1"/>
  <c r="B63" i="17" a="1"/>
  <c r="B63" i="17" s="1"/>
  <c r="A63" i="17" a="1"/>
  <c r="A63" i="17" s="1"/>
  <c r="N62" i="17" a="1"/>
  <c r="N62" i="17" s="1"/>
  <c r="M62" i="17" a="1"/>
  <c r="M62" i="17" s="1"/>
  <c r="L62" i="17" a="1"/>
  <c r="L62" i="17" s="1"/>
  <c r="K62" i="17" a="1"/>
  <c r="K62" i="17" s="1"/>
  <c r="J62" i="17" a="1"/>
  <c r="J62" i="17" s="1"/>
  <c r="I62" i="17" a="1"/>
  <c r="I62" i="17" s="1"/>
  <c r="H62" i="17" a="1"/>
  <c r="H62" i="17" s="1"/>
  <c r="G62" i="17" a="1"/>
  <c r="G62" i="17" s="1"/>
  <c r="F62" i="17" a="1"/>
  <c r="F62" i="17" s="1"/>
  <c r="E62" i="17" a="1"/>
  <c r="E62" i="17" s="1"/>
  <c r="D62" i="17" a="1"/>
  <c r="D62" i="17" s="1"/>
  <c r="C62" i="17" a="1"/>
  <c r="C62" i="17" s="1"/>
  <c r="B62" i="17" a="1"/>
  <c r="B62" i="17" s="1"/>
  <c r="A62" i="17" a="1"/>
  <c r="A62" i="17" s="1"/>
  <c r="N61" i="17" a="1"/>
  <c r="N61" i="17" s="1"/>
  <c r="M61" i="17" a="1"/>
  <c r="M61" i="17" s="1"/>
  <c r="L61" i="17" a="1"/>
  <c r="L61" i="17" s="1"/>
  <c r="K61" i="17" a="1"/>
  <c r="K61" i="17" s="1"/>
  <c r="J61" i="17" a="1"/>
  <c r="J61" i="17" s="1"/>
  <c r="I61" i="17" a="1"/>
  <c r="I61" i="17" s="1"/>
  <c r="H61" i="17" a="1"/>
  <c r="H61" i="17" s="1"/>
  <c r="G61" i="17" a="1"/>
  <c r="G61" i="17" s="1"/>
  <c r="F61" i="17" a="1"/>
  <c r="F61" i="17" s="1"/>
  <c r="E61" i="17" a="1"/>
  <c r="E61" i="17" s="1"/>
  <c r="D61" i="17" a="1"/>
  <c r="D61" i="17" s="1"/>
  <c r="C61" i="17" a="1"/>
  <c r="C61" i="17" s="1"/>
  <c r="B61" i="17" a="1"/>
  <c r="B61" i="17" s="1"/>
  <c r="A61" i="17" a="1"/>
  <c r="A61" i="17" s="1"/>
  <c r="N60" i="17" a="1"/>
  <c r="N60" i="17" s="1"/>
  <c r="M60" i="17" a="1"/>
  <c r="M60" i="17" s="1"/>
  <c r="L60" i="17" a="1"/>
  <c r="L60" i="17" s="1"/>
  <c r="K60" i="17" a="1"/>
  <c r="K60" i="17" s="1"/>
  <c r="J60" i="17" a="1"/>
  <c r="J60" i="17" s="1"/>
  <c r="I60" i="17" a="1"/>
  <c r="I60" i="17" s="1"/>
  <c r="H60" i="17" a="1"/>
  <c r="H60" i="17" s="1"/>
  <c r="G60" i="17" a="1"/>
  <c r="G60" i="17" s="1"/>
  <c r="F60" i="17" a="1"/>
  <c r="F60" i="17" s="1"/>
  <c r="E60" i="17" a="1"/>
  <c r="E60" i="17" s="1"/>
  <c r="D60" i="17" a="1"/>
  <c r="D60" i="17" s="1"/>
  <c r="C60" i="17" a="1"/>
  <c r="C60" i="17" s="1"/>
  <c r="B60" i="17" a="1"/>
  <c r="B60" i="17" s="1"/>
  <c r="A60" i="17" a="1"/>
  <c r="A60" i="17" s="1"/>
  <c r="N58" i="17" a="1"/>
  <c r="N58" i="17" s="1"/>
  <c r="M58" i="17" a="1"/>
  <c r="M58" i="17" s="1"/>
  <c r="L58" i="17" a="1"/>
  <c r="L58" i="17" s="1"/>
  <c r="K58" i="17" a="1"/>
  <c r="K58" i="17" s="1"/>
  <c r="J58" i="17" a="1"/>
  <c r="J58" i="17" s="1"/>
  <c r="I58" i="17" a="1"/>
  <c r="I58" i="17" s="1"/>
  <c r="H58" i="17" a="1"/>
  <c r="H58" i="17" s="1"/>
  <c r="G58" i="17" a="1"/>
  <c r="G58" i="17" s="1"/>
  <c r="F58" i="17" a="1"/>
  <c r="F58" i="17" s="1"/>
  <c r="E58" i="17" a="1"/>
  <c r="E58" i="17" s="1"/>
  <c r="D58" i="17" a="1"/>
  <c r="D58" i="17" s="1"/>
  <c r="C58" i="17" a="1"/>
  <c r="C58" i="17" s="1"/>
  <c r="B58" i="17" a="1"/>
  <c r="B58" i="17" s="1"/>
  <c r="A58" i="17" a="1"/>
  <c r="A58" i="17" s="1"/>
  <c r="N57" i="17" a="1"/>
  <c r="N57" i="17" s="1"/>
  <c r="M57" i="17" a="1"/>
  <c r="M57" i="17" s="1"/>
  <c r="L57" i="17" a="1"/>
  <c r="L57" i="17" s="1"/>
  <c r="K57" i="17" a="1"/>
  <c r="K57" i="17" s="1"/>
  <c r="J57" i="17" a="1"/>
  <c r="J57" i="17" s="1"/>
  <c r="I57" i="17" a="1"/>
  <c r="I57" i="17" s="1"/>
  <c r="H57" i="17" a="1"/>
  <c r="H57" i="17" s="1"/>
  <c r="G57" i="17" a="1"/>
  <c r="G57" i="17" s="1"/>
  <c r="F57" i="17" a="1"/>
  <c r="F57" i="17" s="1"/>
  <c r="E57" i="17" a="1"/>
  <c r="E57" i="17" s="1"/>
  <c r="D57" i="17" a="1"/>
  <c r="D57" i="17" s="1"/>
  <c r="C57" i="17" a="1"/>
  <c r="C57" i="17" s="1"/>
  <c r="B57" i="17" a="1"/>
  <c r="B57" i="17" s="1"/>
  <c r="A57" i="17" a="1"/>
  <c r="A57" i="17" s="1"/>
  <c r="N56" i="17" a="1"/>
  <c r="N56" i="17" s="1"/>
  <c r="M56" i="17" a="1"/>
  <c r="M56" i="17" s="1"/>
  <c r="L56" i="17" a="1"/>
  <c r="L56" i="17" s="1"/>
  <c r="K56" i="17" a="1"/>
  <c r="K56" i="17" s="1"/>
  <c r="J56" i="17" a="1"/>
  <c r="J56" i="17" s="1"/>
  <c r="I56" i="17" a="1"/>
  <c r="I56" i="17" s="1"/>
  <c r="H56" i="17" a="1"/>
  <c r="H56" i="17" s="1"/>
  <c r="G56" i="17" a="1"/>
  <c r="G56" i="17" s="1"/>
  <c r="F56" i="17" a="1"/>
  <c r="F56" i="17" s="1"/>
  <c r="E56" i="17" a="1"/>
  <c r="E56" i="17" s="1"/>
  <c r="D56" i="17" a="1"/>
  <c r="D56" i="17" s="1"/>
  <c r="C56" i="17" a="1"/>
  <c r="C56" i="17" s="1"/>
  <c r="B56" i="17" a="1"/>
  <c r="B56" i="17" s="1"/>
  <c r="A56" i="17" a="1"/>
  <c r="A56" i="17" s="1"/>
  <c r="N55" i="17" a="1"/>
  <c r="N55" i="17" s="1"/>
  <c r="M55" i="17" a="1"/>
  <c r="M55" i="17" s="1"/>
  <c r="L55" i="17" a="1"/>
  <c r="L55" i="17" s="1"/>
  <c r="K55" i="17" a="1"/>
  <c r="K55" i="17" s="1"/>
  <c r="J55" i="17" a="1"/>
  <c r="J55" i="17" s="1"/>
  <c r="I55" i="17" a="1"/>
  <c r="I55" i="17" s="1"/>
  <c r="H55" i="17" a="1"/>
  <c r="H55" i="17" s="1"/>
  <c r="G55" i="17" a="1"/>
  <c r="G55" i="17" s="1"/>
  <c r="F55" i="17" a="1"/>
  <c r="F55" i="17" s="1"/>
  <c r="E55" i="17" a="1"/>
  <c r="E55" i="17" s="1"/>
  <c r="D55" i="17" a="1"/>
  <c r="D55" i="17" s="1"/>
  <c r="C55" i="17" a="1"/>
  <c r="C55" i="17" s="1"/>
  <c r="B55" i="17" a="1"/>
  <c r="B55" i="17" s="1"/>
  <c r="A55" i="17" a="1"/>
  <c r="A55" i="17" s="1"/>
  <c r="N54" i="17" a="1"/>
  <c r="N54" i="17" s="1"/>
  <c r="M54" i="17" a="1"/>
  <c r="M54" i="17" s="1"/>
  <c r="L54" i="17" a="1"/>
  <c r="L54" i="17" s="1"/>
  <c r="K54" i="17" a="1"/>
  <c r="K54" i="17" s="1"/>
  <c r="J54" i="17" a="1"/>
  <c r="J54" i="17" s="1"/>
  <c r="I54" i="17" a="1"/>
  <c r="I54" i="17" s="1"/>
  <c r="H54" i="17" a="1"/>
  <c r="H54" i="17" s="1"/>
  <c r="G54" i="17" a="1"/>
  <c r="G54" i="17" s="1"/>
  <c r="F54" i="17" a="1"/>
  <c r="F54" i="17" s="1"/>
  <c r="E54" i="17" a="1"/>
  <c r="E54" i="17" s="1"/>
  <c r="D54" i="17" a="1"/>
  <c r="D54" i="17" s="1"/>
  <c r="C54" i="17" a="1"/>
  <c r="C54" i="17" s="1"/>
  <c r="B54" i="17" a="1"/>
  <c r="B54" i="17" s="1"/>
  <c r="A54" i="17" a="1"/>
  <c r="A54" i="17" s="1"/>
  <c r="N53" i="17" a="1"/>
  <c r="N53" i="17" s="1"/>
  <c r="M53" i="17" a="1"/>
  <c r="M53" i="17" s="1"/>
  <c r="L53" i="17" a="1"/>
  <c r="L53" i="17" s="1"/>
  <c r="K53" i="17" a="1"/>
  <c r="K53" i="17" s="1"/>
  <c r="J53" i="17" a="1"/>
  <c r="J53" i="17" s="1"/>
  <c r="I53" i="17" a="1"/>
  <c r="I53" i="17" s="1"/>
  <c r="H53" i="17" a="1"/>
  <c r="H53" i="17" s="1"/>
  <c r="G53" i="17" a="1"/>
  <c r="G53" i="17" s="1"/>
  <c r="F53" i="17" a="1"/>
  <c r="F53" i="17" s="1"/>
  <c r="E53" i="17" a="1"/>
  <c r="E53" i="17" s="1"/>
  <c r="D53" i="17" a="1"/>
  <c r="D53" i="17" s="1"/>
  <c r="C53" i="17" a="1"/>
  <c r="C53" i="17" s="1"/>
  <c r="B53" i="17" a="1"/>
  <c r="B53" i="17" s="1"/>
  <c r="A53" i="17" a="1"/>
  <c r="A53" i="17" s="1"/>
  <c r="N52" i="17" a="1"/>
  <c r="N52" i="17" s="1"/>
  <c r="M52" i="17" a="1"/>
  <c r="M52" i="17" s="1"/>
  <c r="L52" i="17" a="1"/>
  <c r="L52" i="17" s="1"/>
  <c r="K52" i="17" a="1"/>
  <c r="K52" i="17" s="1"/>
  <c r="J52" i="17" a="1"/>
  <c r="J52" i="17" s="1"/>
  <c r="I52" i="17" a="1"/>
  <c r="I52" i="17" s="1"/>
  <c r="H52" i="17" a="1"/>
  <c r="H52" i="17" s="1"/>
  <c r="G52" i="17" a="1"/>
  <c r="G52" i="17" s="1"/>
  <c r="F52" i="17" a="1"/>
  <c r="F52" i="17" s="1"/>
  <c r="E52" i="17" a="1"/>
  <c r="E52" i="17" s="1"/>
  <c r="D52" i="17" a="1"/>
  <c r="D52" i="17" s="1"/>
  <c r="C52" i="17" a="1"/>
  <c r="C52" i="17" s="1"/>
  <c r="B52" i="17" a="1"/>
  <c r="B52" i="17" s="1"/>
  <c r="A52" i="17" a="1"/>
  <c r="A52" i="17" s="1"/>
  <c r="N51" i="17" a="1"/>
  <c r="N51" i="17" s="1"/>
  <c r="M51" i="17" a="1"/>
  <c r="M51" i="17" s="1"/>
  <c r="L51" i="17" a="1"/>
  <c r="L51" i="17" s="1"/>
  <c r="K51" i="17" a="1"/>
  <c r="K51" i="17" s="1"/>
  <c r="J51" i="17" a="1"/>
  <c r="J51" i="17" s="1"/>
  <c r="I51" i="17" a="1"/>
  <c r="I51" i="17" s="1"/>
  <c r="H51" i="17" a="1"/>
  <c r="H51" i="17" s="1"/>
  <c r="G51" i="17" a="1"/>
  <c r="G51" i="17" s="1"/>
  <c r="F51" i="17" a="1"/>
  <c r="F51" i="17" s="1"/>
  <c r="E51" i="17" a="1"/>
  <c r="E51" i="17" s="1"/>
  <c r="D51" i="17" a="1"/>
  <c r="D51" i="17" s="1"/>
  <c r="C51" i="17" a="1"/>
  <c r="C51" i="17" s="1"/>
  <c r="B51" i="17" a="1"/>
  <c r="B51" i="17" s="1"/>
  <c r="A51" i="17" a="1"/>
  <c r="A51" i="17" s="1"/>
  <c r="N50" i="17" a="1"/>
  <c r="N50" i="17" s="1"/>
  <c r="M50" i="17" a="1"/>
  <c r="M50" i="17" s="1"/>
  <c r="L50" i="17" a="1"/>
  <c r="L50" i="17" s="1"/>
  <c r="K50" i="17" a="1"/>
  <c r="K50" i="17" s="1"/>
  <c r="J50" i="17" a="1"/>
  <c r="J50" i="17" s="1"/>
  <c r="I50" i="17" a="1"/>
  <c r="I50" i="17" s="1"/>
  <c r="H50" i="17" a="1"/>
  <c r="H50" i="17" s="1"/>
  <c r="G50" i="17" a="1"/>
  <c r="G50" i="17" s="1"/>
  <c r="F50" i="17" a="1"/>
  <c r="F50" i="17" s="1"/>
  <c r="E50" i="17" a="1"/>
  <c r="E50" i="17" s="1"/>
  <c r="D50" i="17" a="1"/>
  <c r="D50" i="17" s="1"/>
  <c r="C50" i="17" a="1"/>
  <c r="C50" i="17" s="1"/>
  <c r="B50" i="17" a="1"/>
  <c r="B50" i="17" s="1"/>
  <c r="A50" i="17" a="1"/>
  <c r="A50" i="17" s="1"/>
  <c r="N49" i="17" a="1"/>
  <c r="N49" i="17" s="1"/>
  <c r="M49" i="17" a="1"/>
  <c r="M49" i="17" s="1"/>
  <c r="L49" i="17" a="1"/>
  <c r="L49" i="17" s="1"/>
  <c r="K49" i="17" a="1"/>
  <c r="K49" i="17" s="1"/>
  <c r="J49" i="17" a="1"/>
  <c r="J49" i="17" s="1"/>
  <c r="I49" i="17" a="1"/>
  <c r="I49" i="17" s="1"/>
  <c r="H49" i="17" a="1"/>
  <c r="H49" i="17" s="1"/>
  <c r="G49" i="17" a="1"/>
  <c r="G49" i="17" s="1"/>
  <c r="F49" i="17" a="1"/>
  <c r="F49" i="17" s="1"/>
  <c r="E49" i="17" a="1"/>
  <c r="E49" i="17" s="1"/>
  <c r="D49" i="17" a="1"/>
  <c r="D49" i="17" s="1"/>
  <c r="C49" i="17" a="1"/>
  <c r="C49" i="17" s="1"/>
  <c r="B49" i="17" a="1"/>
  <c r="B49" i="17" s="1"/>
  <c r="A49" i="17" a="1"/>
  <c r="A49" i="17" s="1"/>
  <c r="N47" i="17" a="1"/>
  <c r="N47" i="17" s="1"/>
  <c r="M47" i="17" a="1"/>
  <c r="M47" i="17" s="1"/>
  <c r="L47" i="17" a="1"/>
  <c r="L47" i="17" s="1"/>
  <c r="K47" i="17" a="1"/>
  <c r="K47" i="17" s="1"/>
  <c r="J47" i="17" a="1"/>
  <c r="J47" i="17" s="1"/>
  <c r="I47" i="17" a="1"/>
  <c r="I47" i="17" s="1"/>
  <c r="H47" i="17" a="1"/>
  <c r="H47" i="17" s="1"/>
  <c r="G47" i="17" a="1"/>
  <c r="G47" i="17" s="1"/>
  <c r="F47" i="17" a="1"/>
  <c r="F47" i="17" s="1"/>
  <c r="E47" i="17" a="1"/>
  <c r="E47" i="17" s="1"/>
  <c r="D47" i="17" a="1"/>
  <c r="D47" i="17" s="1"/>
  <c r="C47" i="17" a="1"/>
  <c r="C47" i="17" s="1"/>
  <c r="B47" i="17" a="1"/>
  <c r="B47" i="17" s="1"/>
  <c r="A47" i="17" a="1"/>
  <c r="A47" i="17" s="1"/>
  <c r="N46" i="17" a="1"/>
  <c r="N46" i="17" s="1"/>
  <c r="M46" i="17" a="1"/>
  <c r="M46" i="17" s="1"/>
  <c r="L46" i="17" a="1"/>
  <c r="L46" i="17" s="1"/>
  <c r="K46" i="17" a="1"/>
  <c r="K46" i="17" s="1"/>
  <c r="J46" i="17" a="1"/>
  <c r="J46" i="17" s="1"/>
  <c r="I46" i="17" a="1"/>
  <c r="I46" i="17" s="1"/>
  <c r="H46" i="17" a="1"/>
  <c r="H46" i="17" s="1"/>
  <c r="G46" i="17" a="1"/>
  <c r="G46" i="17" s="1"/>
  <c r="F46" i="17" a="1"/>
  <c r="F46" i="17" s="1"/>
  <c r="E46" i="17" a="1"/>
  <c r="E46" i="17" s="1"/>
  <c r="D46" i="17" a="1"/>
  <c r="D46" i="17" s="1"/>
  <c r="C46" i="17" a="1"/>
  <c r="C46" i="17" s="1"/>
  <c r="B46" i="17" a="1"/>
  <c r="B46" i="17" s="1"/>
  <c r="A46" i="17" a="1"/>
  <c r="A46" i="17" s="1"/>
  <c r="N45" i="17" a="1"/>
  <c r="N45" i="17" s="1"/>
  <c r="M45" i="17" a="1"/>
  <c r="M45" i="17" s="1"/>
  <c r="L45" i="17" a="1"/>
  <c r="L45" i="17" s="1"/>
  <c r="K45" i="17" a="1"/>
  <c r="K45" i="17" s="1"/>
  <c r="J45" i="17" a="1"/>
  <c r="J45" i="17" s="1"/>
  <c r="I45" i="17" a="1"/>
  <c r="I45" i="17" s="1"/>
  <c r="H45" i="17" a="1"/>
  <c r="H45" i="17" s="1"/>
  <c r="G45" i="17" a="1"/>
  <c r="G45" i="17" s="1"/>
  <c r="F45" i="17" a="1"/>
  <c r="F45" i="17" s="1"/>
  <c r="E45" i="17" a="1"/>
  <c r="E45" i="17" s="1"/>
  <c r="D45" i="17" a="1"/>
  <c r="D45" i="17" s="1"/>
  <c r="C45" i="17" a="1"/>
  <c r="C45" i="17" s="1"/>
  <c r="B45" i="17" a="1"/>
  <c r="B45" i="17" s="1"/>
  <c r="A45" i="17" a="1"/>
  <c r="A45" i="17" s="1"/>
  <c r="N44" i="17" a="1"/>
  <c r="N44" i="17" s="1"/>
  <c r="M44" i="17" a="1"/>
  <c r="M44" i="17" s="1"/>
  <c r="L44" i="17" a="1"/>
  <c r="L44" i="17" s="1"/>
  <c r="K44" i="17" a="1"/>
  <c r="K44" i="17" s="1"/>
  <c r="J44" i="17" a="1"/>
  <c r="J44" i="17" s="1"/>
  <c r="I44" i="17" a="1"/>
  <c r="I44" i="17" s="1"/>
  <c r="H44" i="17" a="1"/>
  <c r="H44" i="17" s="1"/>
  <c r="G44" i="17" a="1"/>
  <c r="G44" i="17" s="1"/>
  <c r="F44" i="17" a="1"/>
  <c r="F44" i="17" s="1"/>
  <c r="E44" i="17" a="1"/>
  <c r="E44" i="17" s="1"/>
  <c r="D44" i="17" a="1"/>
  <c r="D44" i="17" s="1"/>
  <c r="C44" i="17" a="1"/>
  <c r="C44" i="17" s="1"/>
  <c r="B44" i="17" a="1"/>
  <c r="B44" i="17" s="1"/>
  <c r="A44" i="17" a="1"/>
  <c r="A44" i="17" s="1"/>
  <c r="N43" i="17" a="1"/>
  <c r="N43" i="17" s="1"/>
  <c r="M43" i="17" a="1"/>
  <c r="M43" i="17" s="1"/>
  <c r="L43" i="17" a="1"/>
  <c r="L43" i="17" s="1"/>
  <c r="K43" i="17" a="1"/>
  <c r="K43" i="17" s="1"/>
  <c r="J43" i="17" a="1"/>
  <c r="J43" i="17" s="1"/>
  <c r="I43" i="17" a="1"/>
  <c r="I43" i="17" s="1"/>
  <c r="H43" i="17" a="1"/>
  <c r="H43" i="17" s="1"/>
  <c r="G43" i="17" a="1"/>
  <c r="G43" i="17" s="1"/>
  <c r="F43" i="17" a="1"/>
  <c r="F43" i="17" s="1"/>
  <c r="E43" i="17" a="1"/>
  <c r="E43" i="17" s="1"/>
  <c r="D43" i="17" a="1"/>
  <c r="D43" i="17" s="1"/>
  <c r="C43" i="17" a="1"/>
  <c r="C43" i="17" s="1"/>
  <c r="B43" i="17" a="1"/>
  <c r="B43" i="17" s="1"/>
  <c r="A43" i="17" a="1"/>
  <c r="A43" i="17" s="1"/>
  <c r="N42" i="17" a="1"/>
  <c r="N42" i="17" s="1"/>
  <c r="M42" i="17" a="1"/>
  <c r="M42" i="17" s="1"/>
  <c r="L42" i="17" a="1"/>
  <c r="L42" i="17" s="1"/>
  <c r="K42" i="17" a="1"/>
  <c r="K42" i="17" s="1"/>
  <c r="J42" i="17" a="1"/>
  <c r="J42" i="17" s="1"/>
  <c r="I42" i="17" a="1"/>
  <c r="I42" i="17" s="1"/>
  <c r="H42" i="17" a="1"/>
  <c r="H42" i="17" s="1"/>
  <c r="G42" i="17" a="1"/>
  <c r="G42" i="17" s="1"/>
  <c r="F42" i="17" a="1"/>
  <c r="F42" i="17" s="1"/>
  <c r="E42" i="17" a="1"/>
  <c r="E42" i="17" s="1"/>
  <c r="D42" i="17" a="1"/>
  <c r="D42" i="17" s="1"/>
  <c r="C42" i="17" a="1"/>
  <c r="C42" i="17" s="1"/>
  <c r="B42" i="17" a="1"/>
  <c r="B42" i="17" s="1"/>
  <c r="A42" i="17" a="1"/>
  <c r="A42" i="17" s="1"/>
  <c r="N41" i="17" a="1"/>
  <c r="N41" i="17" s="1"/>
  <c r="M41" i="17" a="1"/>
  <c r="M41" i="17" s="1"/>
  <c r="L41" i="17" a="1"/>
  <c r="L41" i="17" s="1"/>
  <c r="K41" i="17" a="1"/>
  <c r="K41" i="17" s="1"/>
  <c r="J41" i="17" a="1"/>
  <c r="J41" i="17" s="1"/>
  <c r="I41" i="17" a="1"/>
  <c r="I41" i="17" s="1"/>
  <c r="H41" i="17" a="1"/>
  <c r="H41" i="17" s="1"/>
  <c r="G41" i="17" a="1"/>
  <c r="G41" i="17" s="1"/>
  <c r="F41" i="17" a="1"/>
  <c r="F41" i="17" s="1"/>
  <c r="E41" i="17" a="1"/>
  <c r="E41" i="17" s="1"/>
  <c r="D41" i="17" a="1"/>
  <c r="D41" i="17" s="1"/>
  <c r="C41" i="17" a="1"/>
  <c r="C41" i="17" s="1"/>
  <c r="B41" i="17" a="1"/>
  <c r="B41" i="17" s="1"/>
  <c r="A41" i="17" a="1"/>
  <c r="A41" i="17" s="1"/>
  <c r="N40" i="17" a="1"/>
  <c r="N40" i="17" s="1"/>
  <c r="M40" i="17" a="1"/>
  <c r="M40" i="17" s="1"/>
  <c r="L40" i="17" a="1"/>
  <c r="L40" i="17" s="1"/>
  <c r="K40" i="17" a="1"/>
  <c r="K40" i="17" s="1"/>
  <c r="J40" i="17" a="1"/>
  <c r="J40" i="17" s="1"/>
  <c r="I40" i="17" a="1"/>
  <c r="I40" i="17" s="1"/>
  <c r="H40" i="17" a="1"/>
  <c r="H40" i="17" s="1"/>
  <c r="G40" i="17" a="1"/>
  <c r="G40" i="17" s="1"/>
  <c r="F40" i="17" a="1"/>
  <c r="F40" i="17" s="1"/>
  <c r="E40" i="17" a="1"/>
  <c r="E40" i="17" s="1"/>
  <c r="D40" i="17" a="1"/>
  <c r="D40" i="17" s="1"/>
  <c r="C40" i="17" a="1"/>
  <c r="C40" i="17" s="1"/>
  <c r="B40" i="17" a="1"/>
  <c r="B40" i="17" s="1"/>
  <c r="A40" i="17" a="1"/>
  <c r="A40" i="17" s="1"/>
  <c r="N39" i="17" a="1"/>
  <c r="N39" i="17" s="1"/>
  <c r="M39" i="17" a="1"/>
  <c r="M39" i="17" s="1"/>
  <c r="L39" i="17" a="1"/>
  <c r="L39" i="17" s="1"/>
  <c r="K39" i="17" a="1"/>
  <c r="K39" i="17" s="1"/>
  <c r="J39" i="17" a="1"/>
  <c r="J39" i="17" s="1"/>
  <c r="I39" i="17" a="1"/>
  <c r="I39" i="17" s="1"/>
  <c r="H39" i="17" a="1"/>
  <c r="H39" i="17" s="1"/>
  <c r="G39" i="17" a="1"/>
  <c r="G39" i="17" s="1"/>
  <c r="F39" i="17" a="1"/>
  <c r="F39" i="17" s="1"/>
  <c r="E39" i="17" a="1"/>
  <c r="E39" i="17" s="1"/>
  <c r="D39" i="17" a="1"/>
  <c r="D39" i="17" s="1"/>
  <c r="C39" i="17" a="1"/>
  <c r="C39" i="17" s="1"/>
  <c r="B39" i="17" a="1"/>
  <c r="B39" i="17" s="1"/>
  <c r="A39" i="17" a="1"/>
  <c r="A39" i="17" s="1"/>
  <c r="N38" i="17" a="1"/>
  <c r="N38" i="17" s="1"/>
  <c r="M38" i="17" a="1"/>
  <c r="M38" i="17" s="1"/>
  <c r="L38" i="17" a="1"/>
  <c r="L38" i="17" s="1"/>
  <c r="K38" i="17" a="1"/>
  <c r="K38" i="17" s="1"/>
  <c r="J38" i="17" a="1"/>
  <c r="J38" i="17" s="1"/>
  <c r="I38" i="17" a="1"/>
  <c r="I38" i="17" s="1"/>
  <c r="H38" i="17" a="1"/>
  <c r="H38" i="17" s="1"/>
  <c r="G38" i="17" a="1"/>
  <c r="G38" i="17" s="1"/>
  <c r="F38" i="17" a="1"/>
  <c r="F38" i="17" s="1"/>
  <c r="E38" i="17" a="1"/>
  <c r="E38" i="17" s="1"/>
  <c r="D38" i="17" a="1"/>
  <c r="D38" i="17" s="1"/>
  <c r="C38" i="17" a="1"/>
  <c r="C38" i="17" s="1"/>
  <c r="B38" i="17" a="1"/>
  <c r="B38" i="17" s="1"/>
  <c r="A38" i="17" a="1"/>
  <c r="A38" i="17" s="1"/>
  <c r="G16" i="9"/>
  <c r="AD16" i="9"/>
  <c r="N16" i="9"/>
  <c r="O16" i="9"/>
  <c r="P16" i="9"/>
  <c r="Q16" i="9"/>
  <c r="R16" i="9"/>
  <c r="S16" i="9"/>
  <c r="W16" i="9"/>
  <c r="X16" i="9"/>
  <c r="Y16" i="9"/>
  <c r="Z16" i="9"/>
  <c r="AB16" i="9"/>
  <c r="AC16" i="9"/>
  <c r="AG16" i="9"/>
  <c r="AH16" i="9"/>
  <c r="AI16" i="9"/>
  <c r="AJ16" i="9"/>
  <c r="AK16" i="9"/>
  <c r="AL16" i="9"/>
  <c r="AM16" i="9"/>
  <c r="AQ16" i="9"/>
  <c r="AR16" i="9"/>
  <c r="AS16" i="9"/>
  <c r="AT16" i="9"/>
  <c r="AU16" i="9"/>
  <c r="AV16" i="9"/>
  <c r="AW16" i="9"/>
  <c r="BA16" i="9"/>
  <c r="BB16" i="9"/>
  <c r="BC16" i="9"/>
  <c r="BD16" i="9"/>
  <c r="BE16" i="9"/>
  <c r="BF16" i="9"/>
  <c r="BG16" i="9"/>
  <c r="BK16" i="9"/>
  <c r="BL16" i="9"/>
  <c r="BM16" i="9"/>
  <c r="BN16" i="9"/>
  <c r="BO16" i="9"/>
  <c r="BP16" i="9"/>
  <c r="BQ16" i="9"/>
  <c r="BU16" i="9"/>
  <c r="BV16" i="9"/>
  <c r="BW16" i="9"/>
  <c r="BX16" i="9"/>
  <c r="BY16" i="9"/>
  <c r="BZ16" i="9"/>
  <c r="CA16" i="9"/>
  <c r="CE16" i="9"/>
  <c r="CF16" i="9"/>
  <c r="CG16" i="9"/>
  <c r="CH16" i="9"/>
  <c r="CI16" i="9"/>
  <c r="CJ16" i="9"/>
  <c r="CK16" i="9"/>
  <c r="G17" i="9"/>
  <c r="G18" i="9"/>
  <c r="G19" i="9"/>
  <c r="G20" i="9"/>
  <c r="G21" i="9"/>
  <c r="K7" i="9"/>
  <c r="AA16" i="9" l="1"/>
  <c r="CD16" i="9"/>
  <c r="BJ16" i="9"/>
  <c r="V16" i="9"/>
  <c r="CC16" i="9"/>
  <c r="BI16" i="9"/>
  <c r="AO16" i="9"/>
  <c r="U16" i="9"/>
  <c r="AP16" i="9"/>
  <c r="CB16" i="9"/>
  <c r="BH16" i="9"/>
  <c r="AN16" i="9"/>
  <c r="T16" i="9"/>
  <c r="M16" i="9"/>
  <c r="BT16" i="9"/>
  <c r="AZ16" i="9"/>
  <c r="AF16" i="9"/>
  <c r="BS16" i="9"/>
  <c r="AY16" i="9"/>
  <c r="AE16" i="9"/>
  <c r="BR16" i="9"/>
  <c r="AX16" i="9"/>
  <c r="K11" i="9"/>
  <c r="K10" i="9"/>
  <c r="K12" i="9"/>
  <c r="AD17" i="9" l="1"/>
  <c r="AX17" i="9"/>
  <c r="BR17" i="9"/>
  <c r="AE17" i="9"/>
  <c r="AY17" i="9"/>
  <c r="BS17" i="9"/>
  <c r="AF17" i="9"/>
  <c r="AZ17" i="9"/>
  <c r="BT17" i="9"/>
  <c r="M17" i="9"/>
  <c r="AG17" i="9"/>
  <c r="BA17" i="9"/>
  <c r="BU17" i="9"/>
  <c r="N17" i="9"/>
  <c r="AH17" i="9"/>
  <c r="BB17" i="9"/>
  <c r="BV17" i="9"/>
  <c r="T17" i="9"/>
  <c r="AN17" i="9"/>
  <c r="BH17" i="9"/>
  <c r="CB17" i="9"/>
  <c r="V17" i="9"/>
  <c r="BJ17" i="9"/>
  <c r="W17" i="9"/>
  <c r="AQ17" i="9"/>
  <c r="BK17" i="9"/>
  <c r="CE17" i="9"/>
  <c r="BL17" i="9"/>
  <c r="U17" i="9"/>
  <c r="AO17" i="9"/>
  <c r="BI17" i="9"/>
  <c r="CC17" i="9"/>
  <c r="AP17" i="9"/>
  <c r="CD17" i="9"/>
  <c r="X17" i="9"/>
  <c r="AR17" i="9"/>
  <c r="CF17" i="9"/>
  <c r="AA17" i="9"/>
  <c r="AU17" i="9"/>
  <c r="BO17" i="9"/>
  <c r="CI17" i="9"/>
  <c r="AC17" i="9"/>
  <c r="AW17" i="9"/>
  <c r="BQ17" i="9"/>
  <c r="AB17" i="9"/>
  <c r="AV17" i="9"/>
  <c r="BP17" i="9"/>
  <c r="CJ17" i="9"/>
  <c r="CK17" i="9"/>
  <c r="P17" i="9"/>
  <c r="BW17" i="9"/>
  <c r="R17" i="9"/>
  <c r="S17" i="9"/>
  <c r="CA17" i="9"/>
  <c r="Z17" i="9"/>
  <c r="CG17" i="9"/>
  <c r="AI17" i="9"/>
  <c r="CH17" i="9"/>
  <c r="Q17" i="9"/>
  <c r="BX17" i="9"/>
  <c r="BY17" i="9"/>
  <c r="BZ17" i="9"/>
  <c r="Y17" i="9"/>
  <c r="AJ17" i="9"/>
  <c r="AK17" i="9"/>
  <c r="AL17" i="9"/>
  <c r="AT17" i="9"/>
  <c r="AM17" i="9"/>
  <c r="AS17" i="9"/>
  <c r="BC17" i="9"/>
  <c r="BD17" i="9"/>
  <c r="BE17" i="9"/>
  <c r="BN17" i="9"/>
  <c r="BF17" i="9"/>
  <c r="BM17" i="9"/>
  <c r="BG17" i="9"/>
  <c r="O17" i="9"/>
  <c r="Q8" i="17"/>
  <c r="AD18" i="9" l="1"/>
  <c r="AX18" i="9"/>
  <c r="BR18" i="9"/>
  <c r="AE18" i="9"/>
  <c r="AY18" i="9"/>
  <c r="BS18" i="9"/>
  <c r="AF18" i="9"/>
  <c r="AZ18" i="9"/>
  <c r="BT18" i="9"/>
  <c r="M18" i="9"/>
  <c r="AG18" i="9"/>
  <c r="BA18" i="9"/>
  <c r="BU18" i="9"/>
  <c r="N18" i="9"/>
  <c r="AH18" i="9"/>
  <c r="BB18" i="9"/>
  <c r="T18" i="9"/>
  <c r="AN18" i="9"/>
  <c r="BH18" i="9"/>
  <c r="CB18" i="9"/>
  <c r="V18" i="9"/>
  <c r="CD18" i="9"/>
  <c r="BK18" i="9"/>
  <c r="CE18" i="9"/>
  <c r="X18" i="9"/>
  <c r="BL18" i="9"/>
  <c r="U18" i="9"/>
  <c r="AO18" i="9"/>
  <c r="BI18" i="9"/>
  <c r="CC18" i="9"/>
  <c r="AP18" i="9"/>
  <c r="BJ18" i="9"/>
  <c r="AQ18" i="9"/>
  <c r="AR18" i="9"/>
  <c r="CF18" i="9"/>
  <c r="W18" i="9"/>
  <c r="AA18" i="9"/>
  <c r="AU18" i="9"/>
  <c r="BO18" i="9"/>
  <c r="CI18" i="9"/>
  <c r="AC18" i="9"/>
  <c r="BQ18" i="9"/>
  <c r="AB18" i="9"/>
  <c r="AV18" i="9"/>
  <c r="BP18" i="9"/>
  <c r="CJ18" i="9"/>
  <c r="AW18" i="9"/>
  <c r="CK18" i="9"/>
  <c r="AM18" i="9"/>
  <c r="AS18" i="9"/>
  <c r="AT18" i="9"/>
  <c r="BD18" i="9"/>
  <c r="BC18" i="9"/>
  <c r="BE18" i="9"/>
  <c r="BF18" i="9"/>
  <c r="O18" i="9"/>
  <c r="BN18" i="9"/>
  <c r="R18" i="9"/>
  <c r="AL18" i="9"/>
  <c r="P18" i="9"/>
  <c r="BV18" i="9"/>
  <c r="Q18" i="9"/>
  <c r="BW18" i="9"/>
  <c r="BX18" i="9"/>
  <c r="S18" i="9"/>
  <c r="BY18" i="9"/>
  <c r="Y18" i="9"/>
  <c r="BZ18" i="9"/>
  <c r="Z18" i="9"/>
  <c r="CA18" i="9"/>
  <c r="BG18" i="9"/>
  <c r="AI18" i="9"/>
  <c r="CG18" i="9"/>
  <c r="CH18" i="9"/>
  <c r="AK18" i="9"/>
  <c r="AJ18" i="9"/>
  <c r="BM18" i="9"/>
  <c r="G1" i="18"/>
  <c r="D3" i="18"/>
  <c r="D4" i="18" s="1"/>
  <c r="G8" i="18"/>
  <c r="G9" i="18"/>
  <c r="G11" i="18"/>
  <c r="G10" i="18"/>
  <c r="G12" i="18"/>
  <c r="G13" i="18"/>
  <c r="G14" i="18"/>
  <c r="G15" i="18"/>
  <c r="G16" i="18"/>
  <c r="G17" i="18"/>
  <c r="G18" i="18"/>
  <c r="G19" i="18"/>
  <c r="G20" i="18"/>
  <c r="G21" i="18"/>
  <c r="G22" i="18"/>
  <c r="G23" i="18"/>
  <c r="G24" i="18"/>
  <c r="G25" i="18"/>
  <c r="G7" i="18"/>
  <c r="AD19" i="9" l="1"/>
  <c r="AX19" i="9"/>
  <c r="BR19" i="9"/>
  <c r="AE19" i="9"/>
  <c r="AY19" i="9"/>
  <c r="BS19" i="9"/>
  <c r="AF19" i="9"/>
  <c r="AZ19" i="9"/>
  <c r="BT19" i="9"/>
  <c r="M19" i="9"/>
  <c r="AG19" i="9"/>
  <c r="BU19" i="9"/>
  <c r="BA19" i="9"/>
  <c r="T19" i="9"/>
  <c r="AN19" i="9"/>
  <c r="BH19" i="9"/>
  <c r="CB19" i="9"/>
  <c r="BJ19" i="9"/>
  <c r="W19" i="9"/>
  <c r="BK19" i="9"/>
  <c r="X19" i="9"/>
  <c r="BL19" i="9"/>
  <c r="U19" i="9"/>
  <c r="AO19" i="9"/>
  <c r="BI19" i="9"/>
  <c r="CC19" i="9"/>
  <c r="V19" i="9"/>
  <c r="AP19" i="9"/>
  <c r="CD19" i="9"/>
  <c r="AQ19" i="9"/>
  <c r="CE19" i="9"/>
  <c r="AR19" i="9"/>
  <c r="CF19" i="9"/>
  <c r="AA19" i="9"/>
  <c r="AU19" i="9"/>
  <c r="BO19" i="9"/>
  <c r="CI19" i="9"/>
  <c r="BP19" i="9"/>
  <c r="AC19" i="9"/>
  <c r="BQ19" i="9"/>
  <c r="AB19" i="9"/>
  <c r="AV19" i="9"/>
  <c r="CJ19" i="9"/>
  <c r="AW19" i="9"/>
  <c r="CK19" i="9"/>
  <c r="N19" i="9"/>
  <c r="BF19" i="9"/>
  <c r="BG19" i="9"/>
  <c r="P19" i="9"/>
  <c r="BV19" i="9"/>
  <c r="S19" i="9"/>
  <c r="Y19" i="9"/>
  <c r="Z19" i="9"/>
  <c r="O19" i="9"/>
  <c r="BM19" i="9"/>
  <c r="Q19" i="9"/>
  <c r="BN19" i="9"/>
  <c r="R19" i="9"/>
  <c r="BW19" i="9"/>
  <c r="BX19" i="9"/>
  <c r="BZ19" i="9"/>
  <c r="AI19" i="9"/>
  <c r="CA19" i="9"/>
  <c r="CH19" i="9"/>
  <c r="AL19" i="9"/>
  <c r="AJ19" i="9"/>
  <c r="CG19" i="9"/>
  <c r="AK19" i="9"/>
  <c r="AM19" i="9"/>
  <c r="AS19" i="9"/>
  <c r="AT19" i="9"/>
  <c r="BB19" i="9"/>
  <c r="BD19" i="9"/>
  <c r="BY19" i="9"/>
  <c r="AH19" i="9"/>
  <c r="BC19" i="9"/>
  <c r="BE19" i="9"/>
  <c r="C4" i="18"/>
  <c r="B40" i="2"/>
  <c r="B38" i="2"/>
  <c r="AD20" i="9" l="1"/>
  <c r="AX20" i="9"/>
  <c r="BR20" i="9"/>
  <c r="AE20" i="9"/>
  <c r="AY20" i="9"/>
  <c r="BS20" i="9"/>
  <c r="AF20" i="9"/>
  <c r="AZ20" i="9"/>
  <c r="BT20" i="9"/>
  <c r="M20" i="9"/>
  <c r="AG20" i="9"/>
  <c r="BA20" i="9"/>
  <c r="BU20" i="9"/>
  <c r="T20" i="9"/>
  <c r="AN20" i="9"/>
  <c r="BH20" i="9"/>
  <c r="CB20" i="9"/>
  <c r="AP20" i="9"/>
  <c r="W20" i="9"/>
  <c r="BK20" i="9"/>
  <c r="X20" i="9"/>
  <c r="BL20" i="9"/>
  <c r="U20" i="9"/>
  <c r="AO20" i="9"/>
  <c r="BI20" i="9"/>
  <c r="CC20" i="9"/>
  <c r="V20" i="9"/>
  <c r="BJ20" i="9"/>
  <c r="CD20" i="9"/>
  <c r="AQ20" i="9"/>
  <c r="CE20" i="9"/>
  <c r="AR20" i="9"/>
  <c r="CF20" i="9"/>
  <c r="AA20" i="9"/>
  <c r="AU20" i="9"/>
  <c r="BO20" i="9"/>
  <c r="CI20" i="9"/>
  <c r="BP20" i="9"/>
  <c r="AC20" i="9"/>
  <c r="BQ20" i="9"/>
  <c r="AB20" i="9"/>
  <c r="AV20" i="9"/>
  <c r="CJ20" i="9"/>
  <c r="AW20" i="9"/>
  <c r="CK20" i="9"/>
  <c r="Y20" i="9"/>
  <c r="BX20" i="9"/>
  <c r="Z20" i="9"/>
  <c r="BY20" i="9"/>
  <c r="AH20" i="9"/>
  <c r="AI20" i="9"/>
  <c r="CG20" i="9"/>
  <c r="AK20" i="9"/>
  <c r="CH20" i="9"/>
  <c r="AL20" i="9"/>
  <c r="AM20" i="9"/>
  <c r="BZ20" i="9"/>
  <c r="CA20" i="9"/>
  <c r="AJ20" i="9"/>
  <c r="AT20" i="9"/>
  <c r="BD20" i="9"/>
  <c r="BB20" i="9"/>
  <c r="BC20" i="9"/>
  <c r="BE20" i="9"/>
  <c r="N20" i="9"/>
  <c r="BF20" i="9"/>
  <c r="S20" i="9"/>
  <c r="O20" i="9"/>
  <c r="BG20" i="9"/>
  <c r="AS20" i="9"/>
  <c r="P20" i="9"/>
  <c r="BM20" i="9"/>
  <c r="Q20" i="9"/>
  <c r="BV20" i="9"/>
  <c r="BW20" i="9"/>
  <c r="BN20" i="9"/>
  <c r="R20" i="9"/>
  <c r="A47" i="11"/>
  <c r="B43" i="11"/>
  <c r="AD21" i="9" l="1"/>
  <c r="AX21" i="9"/>
  <c r="BR21" i="9"/>
  <c r="AE21" i="9"/>
  <c r="AY21" i="9"/>
  <c r="BS21" i="9"/>
  <c r="AF21" i="9"/>
  <c r="AZ21" i="9"/>
  <c r="BT21" i="9"/>
  <c r="M21" i="9"/>
  <c r="AG21" i="9"/>
  <c r="BA21" i="9"/>
  <c r="BU21" i="9"/>
  <c r="T21" i="9"/>
  <c r="AN21" i="9"/>
  <c r="BH21" i="9"/>
  <c r="CB21" i="9"/>
  <c r="BI21" i="9"/>
  <c r="V21" i="9"/>
  <c r="CD21" i="9"/>
  <c r="W21" i="9"/>
  <c r="CE21" i="9"/>
  <c r="X21" i="9"/>
  <c r="U21" i="9"/>
  <c r="AO21" i="9"/>
  <c r="CC21" i="9"/>
  <c r="AP21" i="9"/>
  <c r="BJ21" i="9"/>
  <c r="AQ21" i="9"/>
  <c r="BK21" i="9"/>
  <c r="AA21" i="9"/>
  <c r="AU21" i="9"/>
  <c r="BO21" i="9"/>
  <c r="CI21" i="9"/>
  <c r="AB21" i="9"/>
  <c r="BP21" i="9"/>
  <c r="AC21" i="9"/>
  <c r="BQ21" i="9"/>
  <c r="AV21" i="9"/>
  <c r="CJ21" i="9"/>
  <c r="AW21" i="9"/>
  <c r="CK21" i="9"/>
  <c r="AL21" i="9"/>
  <c r="CF21" i="9"/>
  <c r="AM21" i="9"/>
  <c r="AR21" i="9"/>
  <c r="CG21" i="9"/>
  <c r="CH21" i="9"/>
  <c r="AS21" i="9"/>
  <c r="AT21" i="9"/>
  <c r="BB21" i="9"/>
  <c r="BC21" i="9"/>
  <c r="BE21" i="9"/>
  <c r="O21" i="9"/>
  <c r="BF21" i="9"/>
  <c r="BL21" i="9"/>
  <c r="BM21" i="9"/>
  <c r="P21" i="9"/>
  <c r="BG21" i="9"/>
  <c r="Q21" i="9"/>
  <c r="R21" i="9"/>
  <c r="CA21" i="9"/>
  <c r="N21" i="9"/>
  <c r="S21" i="9"/>
  <c r="BN21" i="9"/>
  <c r="Y21" i="9"/>
  <c r="BV21" i="9"/>
  <c r="BD21" i="9"/>
  <c r="Z21" i="9"/>
  <c r="BW21" i="9"/>
  <c r="AJ21" i="9"/>
  <c r="AK21" i="9"/>
  <c r="AH21" i="9"/>
  <c r="BX21" i="9"/>
  <c r="AI21" i="9"/>
  <c r="BZ21" i="9"/>
  <c r="BY21" i="9"/>
  <c r="A78" i="11"/>
  <c r="A88" i="11"/>
  <c r="A86" i="11"/>
  <c r="A85" i="11"/>
  <c r="A87" i="11"/>
  <c r="A83" i="11" a="1"/>
  <c r="A83" i="11" s="1"/>
  <c r="A81" i="11" a="1"/>
  <c r="A81" i="11" s="1"/>
  <c r="A84" i="11" a="1"/>
  <c r="A84" i="11" s="1"/>
  <c r="A82" i="11" a="1"/>
  <c r="A82" i="11" s="1"/>
  <c r="A80" i="11"/>
  <c r="A69" i="11"/>
  <c r="A62" i="11"/>
  <c r="A79" i="11"/>
  <c r="A56" i="11"/>
  <c r="A58" i="11"/>
  <c r="A49" i="11"/>
  <c r="A75" i="11"/>
  <c r="A60" i="11"/>
  <c r="A52" i="11"/>
  <c r="A77" i="11"/>
  <c r="A76" i="11"/>
  <c r="A50" i="11"/>
  <c r="A74" i="11"/>
  <c r="A64" i="11"/>
  <c r="A51" i="11"/>
  <c r="A63" i="11"/>
  <c r="A73" i="11"/>
  <c r="A71" i="11"/>
  <c r="A61" i="11"/>
  <c r="A59" i="11"/>
  <c r="A66" i="11"/>
  <c r="A70" i="11"/>
  <c r="A67" i="11"/>
  <c r="A53" i="11"/>
  <c r="A68" i="11"/>
  <c r="A57" i="11"/>
  <c r="A55" i="11"/>
  <c r="A54" i="11"/>
  <c r="A65" i="11"/>
  <c r="A48" i="11"/>
  <c r="A72" i="11"/>
  <c r="G6" i="9"/>
  <c r="G7" i="9"/>
  <c r="G8" i="9"/>
  <c r="G9" i="9"/>
  <c r="G10" i="9"/>
  <c r="G11" i="9"/>
  <c r="G12" i="9"/>
  <c r="G13" i="9"/>
  <c r="G14" i="9"/>
  <c r="G15" i="9"/>
  <c r="G22" i="9"/>
  <c r="G23" i="9"/>
  <c r="G5" i="9"/>
  <c r="P21" i="17"/>
  <c r="P20" i="17"/>
  <c r="P19" i="17"/>
  <c r="P18" i="17"/>
  <c r="P17" i="17"/>
  <c r="P16" i="17"/>
  <c r="A4" i="17" l="1"/>
  <c r="B14" i="17" l="1" a="1"/>
  <c r="B14" i="17" s="1"/>
  <c r="B13" i="17" a="1"/>
  <c r="B13" i="17" s="1"/>
  <c r="B12" i="17" a="1"/>
  <c r="B12" i="17" s="1"/>
  <c r="B11" i="17" a="1"/>
  <c r="B11" i="17" s="1"/>
  <c r="A11" i="17" a="1"/>
  <c r="A11" i="17" s="1"/>
  <c r="B10" i="17" a="1"/>
  <c r="B10" i="17" s="1"/>
  <c r="A14" i="17" a="1"/>
  <c r="A14" i="17" s="1"/>
  <c r="A13" i="17" a="1"/>
  <c r="A13" i="17" s="1"/>
  <c r="A12" i="17" a="1"/>
  <c r="A12" i="17" s="1"/>
  <c r="A10" i="17" a="1"/>
  <c r="A10" i="17" s="1"/>
  <c r="A9" i="17" a="1"/>
  <c r="A9" i="17" s="1"/>
  <c r="A5" i="17" a="1"/>
  <c r="A5" i="17" s="1"/>
  <c r="B7" i="17" a="1"/>
  <c r="B7" i="17" s="1"/>
  <c r="A7" i="17" a="1"/>
  <c r="A7" i="17" s="1"/>
  <c r="A8" i="17" a="1"/>
  <c r="A8" i="17" s="1"/>
  <c r="B9" i="17" a="1"/>
  <c r="B9" i="17" s="1"/>
  <c r="A6" i="17" a="1"/>
  <c r="A6" i="17" s="1"/>
  <c r="B5" i="17" a="1"/>
  <c r="B5" i="17" s="1"/>
  <c r="B6" i="17" a="1"/>
  <c r="B6" i="17" s="1"/>
  <c r="B8" i="17" a="1"/>
  <c r="B8" i="17" s="1"/>
  <c r="B4" i="17"/>
  <c r="C4" i="17"/>
  <c r="D8" i="17" l="1" a="1"/>
  <c r="D8" i="17" s="1"/>
  <c r="D7" i="17" a="1"/>
  <c r="D7" i="17" s="1"/>
  <c r="C6" i="17" a="1"/>
  <c r="C6" i="17" s="1"/>
  <c r="C8" i="17" a="1"/>
  <c r="C8" i="17" s="1"/>
  <c r="C7" i="17" a="1"/>
  <c r="C7" i="17" s="1"/>
  <c r="D6" i="17" a="1"/>
  <c r="D6" i="17" s="1"/>
  <c r="C5" i="17" a="1"/>
  <c r="C5" i="17" s="1"/>
  <c r="D14" i="17" a="1"/>
  <c r="D14" i="17" s="1"/>
  <c r="D13" i="17" a="1"/>
  <c r="D13" i="17" s="1"/>
  <c r="C11" i="17" a="1"/>
  <c r="C11" i="17" s="1"/>
  <c r="D10" i="17" a="1"/>
  <c r="D10" i="17" s="1"/>
  <c r="C14" i="17" a="1"/>
  <c r="C14" i="17" s="1"/>
  <c r="C13" i="17" a="1"/>
  <c r="C13" i="17" s="1"/>
  <c r="D11" i="17" a="1"/>
  <c r="D11" i="17" s="1"/>
  <c r="D12" i="17" a="1"/>
  <c r="D12" i="17" s="1"/>
  <c r="C12" i="17" a="1"/>
  <c r="C12" i="17" s="1"/>
  <c r="D9" i="17" a="1"/>
  <c r="D9" i="17" s="1"/>
  <c r="C9" i="17" a="1"/>
  <c r="C9" i="17" s="1"/>
  <c r="C10" i="17" a="1"/>
  <c r="C10" i="17" s="1"/>
  <c r="D5" i="17" a="1"/>
  <c r="D5" i="17" s="1"/>
  <c r="D4" i="17"/>
  <c r="E4" i="17"/>
  <c r="F8" i="17" l="1" a="1"/>
  <c r="F8" i="17" s="1"/>
  <c r="E7" i="17" a="1"/>
  <c r="E7" i="17" s="1"/>
  <c r="F6" i="17" a="1"/>
  <c r="F6" i="17" s="1"/>
  <c r="E8" i="17" a="1"/>
  <c r="E8" i="17" s="1"/>
  <c r="F7" i="17" a="1"/>
  <c r="F7" i="17" s="1"/>
  <c r="E6" i="17" a="1"/>
  <c r="E6" i="17" s="1"/>
  <c r="E5" i="17" a="1"/>
  <c r="E5" i="17" s="1"/>
  <c r="F14" i="17" a="1"/>
  <c r="F14" i="17" s="1"/>
  <c r="E14" i="17" a="1"/>
  <c r="E14" i="17" s="1"/>
  <c r="F13" i="17" a="1"/>
  <c r="F13" i="17" s="1"/>
  <c r="E11" i="17" a="1"/>
  <c r="E11" i="17" s="1"/>
  <c r="F10" i="17" a="1"/>
  <c r="F10" i="17" s="1"/>
  <c r="E13" i="17" a="1"/>
  <c r="E13" i="17" s="1"/>
  <c r="F12" i="17" a="1"/>
  <c r="F12" i="17" s="1"/>
  <c r="E12" i="17" a="1"/>
  <c r="E12" i="17" s="1"/>
  <c r="F9" i="17" a="1"/>
  <c r="F9" i="17" s="1"/>
  <c r="E9" i="17" a="1"/>
  <c r="E9" i="17" s="1"/>
  <c r="F11" i="17" a="1"/>
  <c r="F11" i="17" s="1"/>
  <c r="F5" i="17" a="1"/>
  <c r="F5" i="17" s="1"/>
  <c r="E10" i="17" a="1"/>
  <c r="E10" i="17" s="1"/>
  <c r="F4" i="17"/>
  <c r="G4" i="17"/>
  <c r="H7" i="17" l="1" a="1"/>
  <c r="H7" i="17" s="1"/>
  <c r="G6" i="17" a="1"/>
  <c r="G6" i="17" s="1"/>
  <c r="G8" i="17" a="1"/>
  <c r="G8" i="17" s="1"/>
  <c r="G7" i="17" a="1"/>
  <c r="G7" i="17" s="1"/>
  <c r="H6" i="17" a="1"/>
  <c r="H6" i="17" s="1"/>
  <c r="H14" i="17" a="1"/>
  <c r="H14" i="17" s="1"/>
  <c r="G14" i="17" a="1"/>
  <c r="G14" i="17" s="1"/>
  <c r="G5" i="17" a="1"/>
  <c r="G5" i="17" s="1"/>
  <c r="H13" i="17" a="1"/>
  <c r="H13" i="17" s="1"/>
  <c r="G13" i="17" a="1"/>
  <c r="G13" i="17" s="1"/>
  <c r="H12" i="17" a="1"/>
  <c r="H12" i="17" s="1"/>
  <c r="G11" i="17" a="1"/>
  <c r="G11" i="17" s="1"/>
  <c r="H10" i="17" a="1"/>
  <c r="H10" i="17" s="1"/>
  <c r="H8" i="17" a="1"/>
  <c r="H8" i="17" s="1"/>
  <c r="G12" i="17" a="1"/>
  <c r="G12" i="17" s="1"/>
  <c r="G10" i="17" a="1"/>
  <c r="G10" i="17" s="1"/>
  <c r="H11" i="17" a="1"/>
  <c r="H11" i="17" s="1"/>
  <c r="H9" i="17" a="1"/>
  <c r="H9" i="17" s="1"/>
  <c r="G9" i="17" a="1"/>
  <c r="G9" i="17" s="1"/>
  <c r="H5" i="17" a="1"/>
  <c r="H5" i="17" s="1"/>
  <c r="H4" i="17"/>
  <c r="I4" i="17"/>
  <c r="J7" i="17" l="1" a="1"/>
  <c r="J7" i="17" s="1"/>
  <c r="I6" i="17" a="1"/>
  <c r="I6" i="17" s="1"/>
  <c r="J5" i="17" a="1"/>
  <c r="J5" i="17" s="1"/>
  <c r="I7" i="17" a="1"/>
  <c r="I7" i="17" s="1"/>
  <c r="J6" i="17" a="1"/>
  <c r="J6" i="17" s="1"/>
  <c r="I5" i="17" a="1"/>
  <c r="I5" i="17" s="1"/>
  <c r="I14" i="17" a="1"/>
  <c r="I14" i="17" s="1"/>
  <c r="J13" i="17" a="1"/>
  <c r="J13" i="17" s="1"/>
  <c r="I13" i="17" a="1"/>
  <c r="I13" i="17" s="1"/>
  <c r="J12" i="17" a="1"/>
  <c r="J12" i="17" s="1"/>
  <c r="J14" i="17" a="1"/>
  <c r="J14" i="17" s="1"/>
  <c r="I12" i="17" a="1"/>
  <c r="I12" i="17" s="1"/>
  <c r="J11" i="17" a="1"/>
  <c r="J11" i="17" s="1"/>
  <c r="J10" i="17" a="1"/>
  <c r="J10" i="17" s="1"/>
  <c r="I11" i="17" a="1"/>
  <c r="I11" i="17" s="1"/>
  <c r="I10" i="17" a="1"/>
  <c r="I10" i="17" s="1"/>
  <c r="J9" i="17" a="1"/>
  <c r="J9" i="17" s="1"/>
  <c r="I9" i="17" a="1"/>
  <c r="I9" i="17" s="1"/>
  <c r="J8" i="17" a="1"/>
  <c r="J8" i="17" s="1"/>
  <c r="I8" i="17" a="1"/>
  <c r="I8" i="17" s="1"/>
  <c r="J4" i="17"/>
  <c r="K4" i="17"/>
  <c r="L7" i="17" l="1" a="1"/>
  <c r="L7" i="17" s="1"/>
  <c r="L6" i="17" a="1"/>
  <c r="L6" i="17" s="1"/>
  <c r="L14" i="17" a="1"/>
  <c r="L14" i="17" s="1"/>
  <c r="K7" i="17" a="1"/>
  <c r="K7" i="17" s="1"/>
  <c r="K6" i="17" a="1"/>
  <c r="K6" i="17" s="1"/>
  <c r="L5" i="17" a="1"/>
  <c r="L5" i="17" s="1"/>
  <c r="K5" i="17" a="1"/>
  <c r="K5" i="17" s="1"/>
  <c r="L13" i="17" a="1"/>
  <c r="L13" i="17" s="1"/>
  <c r="K13" i="17" a="1"/>
  <c r="K13" i="17" s="1"/>
  <c r="K14" i="17" a="1"/>
  <c r="K14" i="17" s="1"/>
  <c r="L12" i="17" a="1"/>
  <c r="L12" i="17" s="1"/>
  <c r="K8" i="17" a="1"/>
  <c r="K8" i="17" s="1"/>
  <c r="K12" i="17" a="1"/>
  <c r="K12" i="17" s="1"/>
  <c r="L9" i="17" a="1"/>
  <c r="L9" i="17" s="1"/>
  <c r="L11" i="17" a="1"/>
  <c r="L11" i="17" s="1"/>
  <c r="K10" i="17" a="1"/>
  <c r="K10" i="17" s="1"/>
  <c r="K11" i="17" a="1"/>
  <c r="K11" i="17" s="1"/>
  <c r="L10" i="17" a="1"/>
  <c r="L10" i="17" s="1"/>
  <c r="K9" i="17" a="1"/>
  <c r="K9" i="17" s="1"/>
  <c r="L8" i="17" a="1"/>
  <c r="L8" i="17" s="1"/>
  <c r="L4" i="17"/>
  <c r="M4" i="17"/>
  <c r="N14" i="17" l="1" a="1"/>
  <c r="N14" i="17" s="1"/>
  <c r="M7" i="17" a="1"/>
  <c r="M7" i="17" s="1"/>
  <c r="M14" i="17" a="1"/>
  <c r="M14" i="17" s="1"/>
  <c r="N13" i="17" a="1"/>
  <c r="N13" i="17" s="1"/>
  <c r="N5" i="17" a="1"/>
  <c r="N5" i="17" s="1"/>
  <c r="M5" i="17" a="1"/>
  <c r="M5" i="17" s="1"/>
  <c r="N6" i="17" a="1"/>
  <c r="N6" i="17" s="1"/>
  <c r="M6" i="17" a="1"/>
  <c r="M6" i="17" s="1"/>
  <c r="M13" i="17" a="1"/>
  <c r="M13" i="17" s="1"/>
  <c r="M12" i="17" a="1"/>
  <c r="M12" i="17" s="1"/>
  <c r="N11" i="17" a="1"/>
  <c r="N11" i="17" s="1"/>
  <c r="N8" i="17" a="1"/>
  <c r="N8" i="17" s="1"/>
  <c r="M11" i="17" a="1"/>
  <c r="M11" i="17" s="1"/>
  <c r="M9" i="17" a="1"/>
  <c r="M9" i="17" s="1"/>
  <c r="N10" i="17" a="1"/>
  <c r="N10" i="17" s="1"/>
  <c r="M10" i="17" a="1"/>
  <c r="M10" i="17" s="1"/>
  <c r="N9" i="17" a="1"/>
  <c r="N9" i="17" s="1"/>
  <c r="N7" i="17" a="1"/>
  <c r="N7" i="17" s="1"/>
  <c r="N12" i="17" a="1"/>
  <c r="N12" i="17" s="1"/>
  <c r="M8" i="17" a="1"/>
  <c r="M8" i="17" s="1"/>
  <c r="N4" i="17"/>
  <c r="A15" i="17"/>
  <c r="B23" i="17" l="1" a="1"/>
  <c r="B23" i="17" s="1"/>
  <c r="B17" i="17" a="1"/>
  <c r="B17" i="17" s="1"/>
  <c r="A17" i="17" a="1"/>
  <c r="A17" i="17" s="1"/>
  <c r="A23" i="17" a="1"/>
  <c r="A23" i="17" s="1"/>
  <c r="B20" i="17" a="1"/>
  <c r="B20" i="17" s="1"/>
  <c r="A20" i="17" a="1"/>
  <c r="A20" i="17" s="1"/>
  <c r="A24" i="17" a="1"/>
  <c r="A24" i="17" s="1"/>
  <c r="B21" i="17" a="1"/>
  <c r="B21" i="17" s="1"/>
  <c r="A16" i="17" a="1"/>
  <c r="A16" i="17" s="1"/>
  <c r="B24" i="17" a="1"/>
  <c r="B24" i="17" s="1"/>
  <c r="A21" i="17" a="1"/>
  <c r="A21" i="17" s="1"/>
  <c r="B18" i="17" a="1"/>
  <c r="B18" i="17" s="1"/>
  <c r="A22" i="17" a="1"/>
  <c r="A22" i="17" s="1"/>
  <c r="A18" i="17" a="1"/>
  <c r="A18" i="17" s="1"/>
  <c r="B25" i="17" a="1"/>
  <c r="B25" i="17" s="1"/>
  <c r="A25" i="17" a="1"/>
  <c r="A25" i="17" s="1"/>
  <c r="B22" i="17" a="1"/>
  <c r="B22" i="17" s="1"/>
  <c r="B19" i="17" a="1"/>
  <c r="B19" i="17" s="1"/>
  <c r="A19" i="17" a="1"/>
  <c r="A19" i="17" s="1"/>
  <c r="B16" i="17" a="1"/>
  <c r="B16" i="17" s="1"/>
  <c r="B15" i="17"/>
  <c r="C15" i="17"/>
  <c r="D20" i="17" l="1" a="1"/>
  <c r="D20" i="17" s="1"/>
  <c r="D24" i="17" a="1"/>
  <c r="D24" i="17" s="1"/>
  <c r="D21" i="17" a="1"/>
  <c r="D21" i="17" s="1"/>
  <c r="C20" i="17" a="1"/>
  <c r="C20" i="17" s="1"/>
  <c r="D17" i="17" a="1"/>
  <c r="D17" i="17" s="1"/>
  <c r="C17" i="17" a="1"/>
  <c r="C17" i="17" s="1"/>
  <c r="C24" i="17" a="1"/>
  <c r="C24" i="17" s="1"/>
  <c r="C21" i="17" a="1"/>
  <c r="C21" i="17" s="1"/>
  <c r="D18" i="17" a="1"/>
  <c r="D18" i="17" s="1"/>
  <c r="C19" i="17" a="1"/>
  <c r="C19" i="17" s="1"/>
  <c r="C18" i="17" a="1"/>
  <c r="C18" i="17" s="1"/>
  <c r="D25" i="17" a="1"/>
  <c r="D25" i="17" s="1"/>
  <c r="D16" i="17" a="1"/>
  <c r="D16" i="17" s="1"/>
  <c r="C25" i="17" a="1"/>
  <c r="C25" i="17" s="1"/>
  <c r="D22" i="17" a="1"/>
  <c r="D22" i="17" s="1"/>
  <c r="D19" i="17" a="1"/>
  <c r="D19" i="17" s="1"/>
  <c r="C22" i="17" a="1"/>
  <c r="C22" i="17" s="1"/>
  <c r="C23" i="17" a="1"/>
  <c r="C23" i="17" s="1"/>
  <c r="C16" i="17" a="1"/>
  <c r="C16" i="17" s="1"/>
  <c r="D23" i="17" a="1"/>
  <c r="D23" i="17" s="1"/>
  <c r="D15" i="17"/>
  <c r="E15" i="17"/>
  <c r="F17" i="17" l="1" a="1"/>
  <c r="F17" i="17" s="1"/>
  <c r="E24" i="17" a="1"/>
  <c r="E24" i="17" s="1"/>
  <c r="F21" i="17" a="1"/>
  <c r="F21" i="17" s="1"/>
  <c r="E21" i="17" a="1"/>
  <c r="E21" i="17" s="1"/>
  <c r="E17" i="17" a="1"/>
  <c r="E17" i="17" s="1"/>
  <c r="F24" i="17" a="1"/>
  <c r="F24" i="17" s="1"/>
  <c r="E18" i="17" a="1"/>
  <c r="E18" i="17" s="1"/>
  <c r="F25" i="17" a="1"/>
  <c r="F25" i="17" s="1"/>
  <c r="E25" i="17" a="1"/>
  <c r="E25" i="17" s="1"/>
  <c r="F22" i="17" a="1"/>
  <c r="F22" i="17" s="1"/>
  <c r="E20" i="17" a="1"/>
  <c r="E20" i="17" s="1"/>
  <c r="E22" i="17" a="1"/>
  <c r="E22" i="17" s="1"/>
  <c r="E16" i="17" a="1"/>
  <c r="E16" i="17" s="1"/>
  <c r="F19" i="17" a="1"/>
  <c r="F19" i="17" s="1"/>
  <c r="F18" i="17" a="1"/>
  <c r="F18" i="17" s="1"/>
  <c r="E19" i="17" a="1"/>
  <c r="E19" i="17" s="1"/>
  <c r="F16" i="17" a="1"/>
  <c r="F16" i="17" s="1"/>
  <c r="F23" i="17" a="1"/>
  <c r="F23" i="17" s="1"/>
  <c r="E23" i="17" a="1"/>
  <c r="E23" i="17" s="1"/>
  <c r="F20" i="17" a="1"/>
  <c r="F20" i="17" s="1"/>
  <c r="F15" i="17"/>
  <c r="G15" i="17"/>
  <c r="H24" i="17" l="1" a="1"/>
  <c r="H24" i="17" s="1"/>
  <c r="H21" i="17" a="1"/>
  <c r="H21" i="17" s="1"/>
  <c r="G21" i="17" a="1"/>
  <c r="G21" i="17" s="1"/>
  <c r="H18" i="17" a="1"/>
  <c r="H18" i="17" s="1"/>
  <c r="G24" i="17" a="1"/>
  <c r="G24" i="17" s="1"/>
  <c r="G18" i="17" a="1"/>
  <c r="G18" i="17" s="1"/>
  <c r="G25" i="17" a="1"/>
  <c r="G25" i="17" s="1"/>
  <c r="H22" i="17" a="1"/>
  <c r="H22" i="17" s="1"/>
  <c r="G22" i="17" a="1"/>
  <c r="G22" i="17" s="1"/>
  <c r="H19" i="17" a="1"/>
  <c r="H19" i="17" s="1"/>
  <c r="G19" i="17" a="1"/>
  <c r="G19" i="17" s="1"/>
  <c r="G23" i="17" a="1"/>
  <c r="G23" i="17" s="1"/>
  <c r="H20" i="17" a="1"/>
  <c r="H20" i="17" s="1"/>
  <c r="H16" i="17" a="1"/>
  <c r="H16" i="17" s="1"/>
  <c r="H23" i="17" a="1"/>
  <c r="H23" i="17" s="1"/>
  <c r="G17" i="17" a="1"/>
  <c r="G17" i="17" s="1"/>
  <c r="G16" i="17" a="1"/>
  <c r="G16" i="17" s="1"/>
  <c r="G20" i="17" a="1"/>
  <c r="G20" i="17" s="1"/>
  <c r="H17" i="17" a="1"/>
  <c r="H17" i="17" s="1"/>
  <c r="H25" i="17" a="1"/>
  <c r="H25" i="17" s="1"/>
  <c r="H15" i="17"/>
  <c r="I15" i="17"/>
  <c r="J21" i="17" l="1" a="1"/>
  <c r="J21" i="17" s="1"/>
  <c r="J18" i="17" a="1"/>
  <c r="J18" i="17" s="1"/>
  <c r="I18" i="17" a="1"/>
  <c r="I18" i="17" s="1"/>
  <c r="I25" i="17" a="1"/>
  <c r="I25" i="17" s="1"/>
  <c r="I21" i="17" a="1"/>
  <c r="I21" i="17" s="1"/>
  <c r="J25" i="17" a="1"/>
  <c r="J25" i="17" s="1"/>
  <c r="J22" i="17" a="1"/>
  <c r="J22" i="17" s="1"/>
  <c r="I22" i="17" a="1"/>
  <c r="I22" i="17" s="1"/>
  <c r="J19" i="17" a="1"/>
  <c r="J19" i="17" s="1"/>
  <c r="I19" i="17" a="1"/>
  <c r="I19" i="17" s="1"/>
  <c r="J16" i="17" a="1"/>
  <c r="J16" i="17" s="1"/>
  <c r="I16" i="17" a="1"/>
  <c r="I16" i="17" s="1"/>
  <c r="J20" i="17" a="1"/>
  <c r="J20" i="17" s="1"/>
  <c r="J23" i="17" a="1"/>
  <c r="J23" i="17" s="1"/>
  <c r="I20" i="17" a="1"/>
  <c r="I20" i="17" s="1"/>
  <c r="J17" i="17" a="1"/>
  <c r="J17" i="17" s="1"/>
  <c r="I24" i="17" a="1"/>
  <c r="I24" i="17" s="1"/>
  <c r="I23" i="17" a="1"/>
  <c r="I23" i="17" s="1"/>
  <c r="I17" i="17" a="1"/>
  <c r="I17" i="17" s="1"/>
  <c r="J24" i="17" a="1"/>
  <c r="J24" i="17" s="1"/>
  <c r="J15" i="17"/>
  <c r="K15" i="17"/>
  <c r="L18" i="17" l="1" a="1"/>
  <c r="L18" i="17" s="1"/>
  <c r="L25" i="17" a="1"/>
  <c r="L25" i="17" s="1"/>
  <c r="K18" i="17" a="1"/>
  <c r="K18" i="17" s="1"/>
  <c r="K25" i="17" a="1"/>
  <c r="K25" i="17" s="1"/>
  <c r="L22" i="17" a="1"/>
  <c r="L22" i="17" s="1"/>
  <c r="K22" i="17" a="1"/>
  <c r="K22" i="17" s="1"/>
  <c r="K19" i="17" a="1"/>
  <c r="K19" i="17" s="1"/>
  <c r="L16" i="17" a="1"/>
  <c r="L16" i="17" s="1"/>
  <c r="L24" i="17" a="1"/>
  <c r="L24" i="17" s="1"/>
  <c r="K16" i="17" a="1"/>
  <c r="K16" i="17" s="1"/>
  <c r="L23" i="17" a="1"/>
  <c r="L23" i="17" s="1"/>
  <c r="K23" i="17" a="1"/>
  <c r="K23" i="17" s="1"/>
  <c r="L17" i="17" a="1"/>
  <c r="L17" i="17" s="1"/>
  <c r="L20" i="17" a="1"/>
  <c r="L20" i="17" s="1"/>
  <c r="K20" i="17" a="1"/>
  <c r="K20" i="17" s="1"/>
  <c r="K17" i="17" a="1"/>
  <c r="K17" i="17" s="1"/>
  <c r="K24" i="17" a="1"/>
  <c r="K24" i="17" s="1"/>
  <c r="L21" i="17" a="1"/>
  <c r="L21" i="17" s="1"/>
  <c r="K21" i="17" a="1"/>
  <c r="K21" i="17" s="1"/>
  <c r="L19" i="17" a="1"/>
  <c r="L19" i="17" s="1"/>
  <c r="L15" i="17"/>
  <c r="M15" i="17"/>
  <c r="N25" i="17" l="1" a="1"/>
  <c r="N25" i="17" s="1"/>
  <c r="M19" i="17" a="1"/>
  <c r="M19" i="17" s="1"/>
  <c r="M25" i="17" a="1"/>
  <c r="M25" i="17" s="1"/>
  <c r="N22" i="17" a="1"/>
  <c r="N22" i="17" s="1"/>
  <c r="M22" i="17" a="1"/>
  <c r="M22" i="17" s="1"/>
  <c r="N19" i="17" a="1"/>
  <c r="N19" i="17" s="1"/>
  <c r="M16" i="17" a="1"/>
  <c r="M16" i="17" s="1"/>
  <c r="N23" i="17" a="1"/>
  <c r="N23" i="17" s="1"/>
  <c r="M23" i="17" a="1"/>
  <c r="M23" i="17" s="1"/>
  <c r="N20" i="17" a="1"/>
  <c r="N20" i="17" s="1"/>
  <c r="N21" i="17" a="1"/>
  <c r="N21" i="17" s="1"/>
  <c r="M20" i="17" a="1"/>
  <c r="M20" i="17" s="1"/>
  <c r="N24" i="17" a="1"/>
  <c r="N24" i="17" s="1"/>
  <c r="M18" i="17" a="1"/>
  <c r="M18" i="17" s="1"/>
  <c r="N16" i="17" a="1"/>
  <c r="N16" i="17" s="1"/>
  <c r="N17" i="17" a="1"/>
  <c r="N17" i="17" s="1"/>
  <c r="M17" i="17" a="1"/>
  <c r="M17" i="17" s="1"/>
  <c r="M24" i="17" a="1"/>
  <c r="M24" i="17" s="1"/>
  <c r="M21" i="17" a="1"/>
  <c r="M21" i="17" s="1"/>
  <c r="N18" i="17" a="1"/>
  <c r="N18" i="17" s="1"/>
  <c r="N15" i="17"/>
  <c r="A26" i="17"/>
  <c r="B34" i="17" l="1" a="1"/>
  <c r="B34" i="17" s="1"/>
  <c r="B31" i="17" a="1"/>
  <c r="B31" i="17" s="1"/>
  <c r="B28" i="17" a="1"/>
  <c r="B28" i="17" s="1"/>
  <c r="A34" i="17" a="1"/>
  <c r="A34" i="17" s="1"/>
  <c r="A31" i="17" a="1"/>
  <c r="A31" i="17" s="1"/>
  <c r="A28" i="17" a="1"/>
  <c r="A28" i="17" s="1"/>
  <c r="A35" i="17" a="1"/>
  <c r="A35" i="17" s="1"/>
  <c r="B32" i="17" a="1"/>
  <c r="B32" i="17" s="1"/>
  <c r="A32" i="17" a="1"/>
  <c r="A32" i="17" s="1"/>
  <c r="B29" i="17" a="1"/>
  <c r="B29" i="17" s="1"/>
  <c r="A29" i="17" a="1"/>
  <c r="A29" i="17" s="1"/>
  <c r="B33" i="17" a="1"/>
  <c r="B33" i="17" s="1"/>
  <c r="B30" i="17" a="1"/>
  <c r="B30" i="17" s="1"/>
  <c r="B35" i="17" a="1"/>
  <c r="B35" i="17" s="1"/>
  <c r="B36" i="17" a="1"/>
  <c r="B36" i="17" s="1"/>
  <c r="A36" i="17" a="1"/>
  <c r="A36" i="17" s="1"/>
  <c r="A33" i="17" a="1"/>
  <c r="A33" i="17" s="1"/>
  <c r="A27" i="17" a="1"/>
  <c r="A27" i="17" s="1"/>
  <c r="A30" i="17" a="1"/>
  <c r="A30" i="17" s="1"/>
  <c r="B27" i="17" a="1"/>
  <c r="B27" i="17" s="1"/>
  <c r="B26" i="17"/>
  <c r="C26" i="17"/>
  <c r="D31" i="17" l="1" a="1"/>
  <c r="D31" i="17" s="1"/>
  <c r="C31" i="17" a="1"/>
  <c r="C31" i="17" s="1"/>
  <c r="D28" i="17" a="1"/>
  <c r="D28" i="17" s="1"/>
  <c r="C28" i="17" a="1"/>
  <c r="C28" i="17" s="1"/>
  <c r="D35" i="17" a="1"/>
  <c r="D35" i="17" s="1"/>
  <c r="C35" i="17" a="1"/>
  <c r="C35" i="17" s="1"/>
  <c r="C32" i="17" a="1"/>
  <c r="C32" i="17" s="1"/>
  <c r="D29" i="17" a="1"/>
  <c r="D29" i="17" s="1"/>
  <c r="C29" i="17" a="1"/>
  <c r="C29" i="17" s="1"/>
  <c r="D36" i="17" a="1"/>
  <c r="D36" i="17" s="1"/>
  <c r="C34" i="17" a="1"/>
  <c r="C34" i="17" s="1"/>
  <c r="C36" i="17" a="1"/>
  <c r="C36" i="17" s="1"/>
  <c r="D33" i="17" a="1"/>
  <c r="D33" i="17" s="1"/>
  <c r="D30" i="17" a="1"/>
  <c r="D30" i="17" s="1"/>
  <c r="C30" i="17" a="1"/>
  <c r="C30" i="17" s="1"/>
  <c r="D27" i="17" a="1"/>
  <c r="D27" i="17" s="1"/>
  <c r="D32" i="17" a="1"/>
  <c r="D32" i="17" s="1"/>
  <c r="C33" i="17" a="1"/>
  <c r="C33" i="17" s="1"/>
  <c r="C27" i="17" a="1"/>
  <c r="C27" i="17" s="1"/>
  <c r="D34" i="17" a="1"/>
  <c r="D34" i="17" s="1"/>
  <c r="D26" i="17"/>
  <c r="E26" i="17"/>
  <c r="F28" i="17" l="1" a="1"/>
  <c r="F28" i="17" s="1"/>
  <c r="F35" i="17" a="1"/>
  <c r="F35" i="17" s="1"/>
  <c r="E32" i="17" a="1"/>
  <c r="E32" i="17" s="1"/>
  <c r="E28" i="17" a="1"/>
  <c r="E28" i="17" s="1"/>
  <c r="E35" i="17" a="1"/>
  <c r="E35" i="17" s="1"/>
  <c r="F32" i="17" a="1"/>
  <c r="F32" i="17" s="1"/>
  <c r="F29" i="17" a="1"/>
  <c r="F29" i="17" s="1"/>
  <c r="E29" i="17" a="1"/>
  <c r="E29" i="17" s="1"/>
  <c r="F36" i="17" a="1"/>
  <c r="F36" i="17" s="1"/>
  <c r="E36" i="17" a="1"/>
  <c r="E36" i="17" s="1"/>
  <c r="F33" i="17" a="1"/>
  <c r="F33" i="17" s="1"/>
  <c r="E33" i="17" a="1"/>
  <c r="E33" i="17" s="1"/>
  <c r="F27" i="17" a="1"/>
  <c r="F27" i="17" s="1"/>
  <c r="F30" i="17" a="1"/>
  <c r="F30" i="17" s="1"/>
  <c r="E27" i="17" a="1"/>
  <c r="E27" i="17" s="1"/>
  <c r="E30" i="17" a="1"/>
  <c r="E30" i="17" s="1"/>
  <c r="E31" i="17" a="1"/>
  <c r="E31" i="17" s="1"/>
  <c r="F34" i="17" a="1"/>
  <c r="F34" i="17" s="1"/>
  <c r="E34" i="17" a="1"/>
  <c r="E34" i="17" s="1"/>
  <c r="F31" i="17" a="1"/>
  <c r="F31" i="17" s="1"/>
  <c r="F26" i="17"/>
  <c r="G26" i="17"/>
  <c r="H35" i="17" l="1" a="1"/>
  <c r="H35" i="17" s="1"/>
  <c r="G29" i="17" a="1"/>
  <c r="G29" i="17" s="1"/>
  <c r="G35" i="17" a="1"/>
  <c r="G35" i="17" s="1"/>
  <c r="H32" i="17" a="1"/>
  <c r="H32" i="17" s="1"/>
  <c r="G32" i="17" a="1"/>
  <c r="G32" i="17" s="1"/>
  <c r="H29" i="17" a="1"/>
  <c r="H29" i="17" s="1"/>
  <c r="G36" i="17" a="1"/>
  <c r="G36" i="17" s="1"/>
  <c r="H33" i="17" a="1"/>
  <c r="H33" i="17" s="1"/>
  <c r="G33" i="17" a="1"/>
  <c r="G33" i="17" s="1"/>
  <c r="H30" i="17" a="1"/>
  <c r="H30" i="17" s="1"/>
  <c r="G34" i="17" a="1"/>
  <c r="G34" i="17" s="1"/>
  <c r="G30" i="17" a="1"/>
  <c r="G30" i="17" s="1"/>
  <c r="G28" i="17" a="1"/>
  <c r="G28" i="17" s="1"/>
  <c r="H27" i="17" a="1"/>
  <c r="H27" i="17" s="1"/>
  <c r="G27" i="17" a="1"/>
  <c r="G27" i="17" s="1"/>
  <c r="H34" i="17" a="1"/>
  <c r="H34" i="17" s="1"/>
  <c r="H31" i="17" a="1"/>
  <c r="H31" i="17" s="1"/>
  <c r="H36" i="17" a="1"/>
  <c r="H36" i="17" s="1"/>
  <c r="G31" i="17" a="1"/>
  <c r="G31" i="17" s="1"/>
  <c r="H28" i="17" a="1"/>
  <c r="H28" i="17" s="1"/>
  <c r="H26" i="17"/>
  <c r="I26" i="17"/>
  <c r="J32" i="17" l="1" a="1"/>
  <c r="J32" i="17" s="1"/>
  <c r="J36" i="17" a="1"/>
  <c r="J36" i="17" s="1"/>
  <c r="I36" i="17" a="1"/>
  <c r="I36" i="17" s="1"/>
  <c r="I32" i="17" a="1"/>
  <c r="I32" i="17" s="1"/>
  <c r="J29" i="17" a="1"/>
  <c r="J29" i="17" s="1"/>
  <c r="I29" i="17" a="1"/>
  <c r="I29" i="17" s="1"/>
  <c r="I33" i="17" a="1"/>
  <c r="I33" i="17" s="1"/>
  <c r="J30" i="17" a="1"/>
  <c r="J30" i="17" s="1"/>
  <c r="I35" i="17" a="1"/>
  <c r="I35" i="17" s="1"/>
  <c r="I30" i="17" a="1"/>
  <c r="I30" i="17" s="1"/>
  <c r="J27" i="17" a="1"/>
  <c r="J27" i="17" s="1"/>
  <c r="J28" i="17" a="1"/>
  <c r="J28" i="17" s="1"/>
  <c r="J33" i="17" a="1"/>
  <c r="J33" i="17" s="1"/>
  <c r="I27" i="17" a="1"/>
  <c r="I27" i="17" s="1"/>
  <c r="J31" i="17" a="1"/>
  <c r="J31" i="17" s="1"/>
  <c r="I31" i="17" a="1"/>
  <c r="I31" i="17" s="1"/>
  <c r="J34" i="17" a="1"/>
  <c r="J34" i="17" s="1"/>
  <c r="I34" i="17" a="1"/>
  <c r="I34" i="17" s="1"/>
  <c r="I28" i="17" a="1"/>
  <c r="I28" i="17" s="1"/>
  <c r="J35" i="17" a="1"/>
  <c r="J35" i="17" s="1"/>
  <c r="J26" i="17"/>
  <c r="K26" i="17"/>
  <c r="L29" i="17" l="1" a="1"/>
  <c r="L29" i="17" s="1"/>
  <c r="L33" i="17" a="1"/>
  <c r="L33" i="17" s="1"/>
  <c r="L30" i="17" a="1"/>
  <c r="L30" i="17" s="1"/>
  <c r="K29" i="17" a="1"/>
  <c r="K29" i="17" s="1"/>
  <c r="L36" i="17" a="1"/>
  <c r="L36" i="17" s="1"/>
  <c r="K36" i="17" a="1"/>
  <c r="K36" i="17" s="1"/>
  <c r="K33" i="17" a="1"/>
  <c r="K33" i="17" s="1"/>
  <c r="K30" i="17" a="1"/>
  <c r="K30" i="17" s="1"/>
  <c r="L27" i="17" a="1"/>
  <c r="L27" i="17" s="1"/>
  <c r="K27" i="17" a="1"/>
  <c r="K27" i="17" s="1"/>
  <c r="L34" i="17" a="1"/>
  <c r="L34" i="17" s="1"/>
  <c r="K34" i="17" a="1"/>
  <c r="K34" i="17" s="1"/>
  <c r="L31" i="17" a="1"/>
  <c r="L31" i="17" s="1"/>
  <c r="K31" i="17" a="1"/>
  <c r="K31" i="17" s="1"/>
  <c r="L28" i="17" a="1"/>
  <c r="L28" i="17" s="1"/>
  <c r="K28" i="17" a="1"/>
  <c r="K28" i="17" s="1"/>
  <c r="L35" i="17" a="1"/>
  <c r="L35" i="17" s="1"/>
  <c r="K35" i="17" a="1"/>
  <c r="K35" i="17" s="1"/>
  <c r="L32" i="17" a="1"/>
  <c r="L32" i="17" s="1"/>
  <c r="K32" i="17" a="1"/>
  <c r="K32" i="17" s="1"/>
  <c r="L26" i="17"/>
  <c r="M26" i="17"/>
  <c r="A37" i="17" l="1"/>
  <c r="N36" i="17" a="1"/>
  <c r="N36" i="17" s="1"/>
  <c r="M33" i="17" a="1"/>
  <c r="M33" i="17" s="1"/>
  <c r="N30" i="17" a="1"/>
  <c r="N30" i="17" s="1"/>
  <c r="M36" i="17" a="1"/>
  <c r="M36" i="17" s="1"/>
  <c r="N33" i="17" a="1"/>
  <c r="N33" i="17" s="1"/>
  <c r="M30" i="17" a="1"/>
  <c r="M30" i="17" s="1"/>
  <c r="M27" i="17" a="1"/>
  <c r="M27" i="17" s="1"/>
  <c r="N34" i="17" a="1"/>
  <c r="N34" i="17" s="1"/>
  <c r="M35" i="17" a="1"/>
  <c r="M35" i="17" s="1"/>
  <c r="M34" i="17" a="1"/>
  <c r="M34" i="17" s="1"/>
  <c r="N31" i="17" a="1"/>
  <c r="N31" i="17" s="1"/>
  <c r="M31" i="17" a="1"/>
  <c r="M31" i="17" s="1"/>
  <c r="N28" i="17" a="1"/>
  <c r="N28" i="17" s="1"/>
  <c r="N35" i="17" a="1"/>
  <c r="N35" i="17" s="1"/>
  <c r="M29" i="17" a="1"/>
  <c r="M29" i="17" s="1"/>
  <c r="M28" i="17" a="1"/>
  <c r="M28" i="17" s="1"/>
  <c r="N32" i="17" a="1"/>
  <c r="N32" i="17" s="1"/>
  <c r="M32" i="17" a="1"/>
  <c r="M32" i="17" s="1"/>
  <c r="N29" i="17" a="1"/>
  <c r="N29" i="17" s="1"/>
  <c r="N27" i="17" a="1"/>
  <c r="N27" i="17" s="1"/>
  <c r="B37" i="17"/>
  <c r="N26" i="17"/>
  <c r="C37" i="17" l="1"/>
  <c r="D37" i="17" l="1"/>
  <c r="E37" i="17"/>
  <c r="F37" i="17" l="1"/>
  <c r="G37" i="17"/>
  <c r="H37" i="17" l="1"/>
  <c r="I37" i="17"/>
  <c r="J37" i="17" l="1"/>
  <c r="K37" i="17"/>
  <c r="L37" i="17" l="1"/>
  <c r="M37" i="17"/>
  <c r="A48" i="17" s="1"/>
  <c r="B48" i="17" l="1"/>
  <c r="N37" i="17"/>
  <c r="C48" i="17" l="1"/>
  <c r="D48" i="17" l="1"/>
  <c r="E48" i="17"/>
  <c r="F48" i="17" l="1"/>
  <c r="G48" i="17"/>
  <c r="H48" i="17" l="1"/>
  <c r="I48" i="17"/>
  <c r="J48" i="17" l="1"/>
  <c r="K48" i="17"/>
  <c r="L48" i="17" l="1"/>
  <c r="M48" i="17"/>
  <c r="N48" i="17" l="1"/>
  <c r="A59" i="17"/>
  <c r="B59" i="17" l="1"/>
  <c r="C59" i="17"/>
  <c r="D59" i="17" l="1"/>
  <c r="E59" i="17"/>
  <c r="P4" i="17"/>
  <c r="B2" i="17"/>
  <c r="F59" i="17" l="1"/>
  <c r="G59" i="17"/>
  <c r="A1" i="17"/>
  <c r="H59" i="17" l="1"/>
  <c r="I59" i="17"/>
  <c r="J59" i="17" l="1"/>
  <c r="K59" i="17"/>
  <c r="L59" i="17" l="1"/>
  <c r="M59" i="17"/>
  <c r="N59" i="17" l="1"/>
  <c r="A3" i="17"/>
  <c r="C3" i="17" l="1"/>
  <c r="E3" i="17" l="1"/>
  <c r="G3" i="17" l="1"/>
  <c r="I3" i="17" l="1"/>
  <c r="K3" i="17" l="1"/>
  <c r="M3" i="17" l="1"/>
  <c r="B46" i="2" l="1"/>
  <c r="B42" i="2"/>
  <c r="B44" i="2"/>
  <c r="C32" i="11" l="1"/>
  <c r="M3" i="9" l="1"/>
  <c r="M23" i="9" l="1"/>
  <c r="M15" i="9"/>
  <c r="M22" i="9"/>
  <c r="M14" i="9"/>
  <c r="M13" i="9"/>
  <c r="M12" i="9"/>
  <c r="I9" i="9"/>
  <c r="M4" i="9"/>
  <c r="M2" i="9"/>
  <c r="N3" i="9"/>
  <c r="M6" i="9" l="1"/>
  <c r="M5" i="9"/>
  <c r="N23" i="9"/>
  <c r="N15" i="9"/>
  <c r="N22" i="9"/>
  <c r="N14" i="9"/>
  <c r="N13" i="9"/>
  <c r="N12" i="9"/>
  <c r="N5" i="9"/>
  <c r="N6" i="9"/>
  <c r="N7" i="9"/>
  <c r="M7" i="9"/>
  <c r="O3" i="9"/>
  <c r="N4" i="9"/>
  <c r="O7" i="9" l="1"/>
  <c r="O22" i="9"/>
  <c r="O14" i="9"/>
  <c r="O13" i="9"/>
  <c r="O12" i="9"/>
  <c r="O23" i="9"/>
  <c r="O15" i="9"/>
  <c r="O5" i="9"/>
  <c r="O6" i="9"/>
  <c r="P3" i="9"/>
  <c r="O4" i="9"/>
  <c r="P10" i="9" l="1"/>
  <c r="N10" i="9"/>
  <c r="M10" i="9"/>
  <c r="O10" i="9"/>
  <c r="P22" i="9"/>
  <c r="P14" i="9"/>
  <c r="P13" i="9"/>
  <c r="P12" i="9"/>
  <c r="P23" i="9"/>
  <c r="P15" i="9"/>
  <c r="P5" i="9"/>
  <c r="P6" i="9"/>
  <c r="P7" i="9"/>
  <c r="P9" i="9"/>
  <c r="I11" i="9"/>
  <c r="P4" i="9"/>
  <c r="Q3" i="9"/>
  <c r="Q10" i="9" s="1"/>
  <c r="P8" i="9" l="1"/>
  <c r="M9" i="9"/>
  <c r="N9" i="9"/>
  <c r="O9" i="9"/>
  <c r="M8" i="9"/>
  <c r="N8" i="9"/>
  <c r="O8" i="9"/>
  <c r="P11" i="9"/>
  <c r="O11" i="9"/>
  <c r="N11" i="9"/>
  <c r="Q11" i="9"/>
  <c r="M11" i="9"/>
  <c r="Q13" i="9"/>
  <c r="Q12" i="9"/>
  <c r="Q23" i="9"/>
  <c r="Q15" i="9"/>
  <c r="Q22" i="9"/>
  <c r="Q14" i="9"/>
  <c r="Q8" i="9"/>
  <c r="Q5" i="9"/>
  <c r="Q6" i="9"/>
  <c r="Q7" i="9"/>
  <c r="Q9" i="9"/>
  <c r="R3" i="9"/>
  <c r="Q4" i="9"/>
  <c r="R13" i="9" l="1"/>
  <c r="R12" i="9"/>
  <c r="R23" i="9"/>
  <c r="R15" i="9"/>
  <c r="R22" i="9"/>
  <c r="R14" i="9"/>
  <c r="R8" i="9"/>
  <c r="R5" i="9"/>
  <c r="R6" i="9"/>
  <c r="R9" i="9"/>
  <c r="R7" i="9"/>
  <c r="R10" i="9"/>
  <c r="R11" i="9"/>
  <c r="R4" i="9"/>
  <c r="S3" i="9"/>
  <c r="S12" i="9" l="1"/>
  <c r="S23" i="9"/>
  <c r="S15" i="9"/>
  <c r="S22" i="9"/>
  <c r="S14" i="9"/>
  <c r="S13" i="9"/>
  <c r="S8" i="9"/>
  <c r="S5" i="9"/>
  <c r="S6" i="9"/>
  <c r="S9" i="9"/>
  <c r="S7" i="9"/>
  <c r="S10" i="9"/>
  <c r="S11" i="9"/>
  <c r="S4" i="9"/>
  <c r="T3" i="9"/>
  <c r="T12" i="9" l="1"/>
  <c r="T23" i="9"/>
  <c r="T15" i="9"/>
  <c r="T22" i="9"/>
  <c r="T14" i="9"/>
  <c r="T13" i="9"/>
  <c r="T8" i="9"/>
  <c r="T5" i="9"/>
  <c r="T6" i="9"/>
  <c r="T9" i="9"/>
  <c r="T7" i="9"/>
  <c r="T10" i="9"/>
  <c r="T11" i="9"/>
  <c r="T4" i="9"/>
  <c r="U3" i="9"/>
  <c r="U23" i="9" l="1"/>
  <c r="U15" i="9"/>
  <c r="U22" i="9"/>
  <c r="U14" i="9"/>
  <c r="U13" i="9"/>
  <c r="U12" i="9"/>
  <c r="U8" i="9"/>
  <c r="U5" i="9"/>
  <c r="U6" i="9"/>
  <c r="U7" i="9"/>
  <c r="U9" i="9"/>
  <c r="U10" i="9"/>
  <c r="U11" i="9"/>
  <c r="V3" i="9"/>
  <c r="U4" i="9"/>
  <c r="V23" i="9" l="1"/>
  <c r="V15" i="9"/>
  <c r="V22" i="9"/>
  <c r="V14" i="9"/>
  <c r="V13" i="9"/>
  <c r="V12" i="9"/>
  <c r="V8" i="9"/>
  <c r="V5" i="9"/>
  <c r="V6" i="9"/>
  <c r="V7" i="9"/>
  <c r="V9" i="9"/>
  <c r="V10" i="9"/>
  <c r="V11" i="9"/>
  <c r="W3" i="9"/>
  <c r="V4" i="9"/>
  <c r="W22" i="9" l="1"/>
  <c r="W14" i="9"/>
  <c r="W13" i="9"/>
  <c r="W12" i="9"/>
  <c r="W23" i="9"/>
  <c r="W15" i="9"/>
  <c r="W8" i="9"/>
  <c r="W5" i="9"/>
  <c r="W6" i="9"/>
  <c r="W7" i="9"/>
  <c r="W9" i="9"/>
  <c r="W10" i="9"/>
  <c r="W11" i="9"/>
  <c r="X3" i="9"/>
  <c r="W4" i="9"/>
  <c r="X22" i="9" l="1"/>
  <c r="X14" i="9"/>
  <c r="X13" i="9"/>
  <c r="X12" i="9"/>
  <c r="X23" i="9"/>
  <c r="X15" i="9"/>
  <c r="X8" i="9"/>
  <c r="X5" i="9"/>
  <c r="X6" i="9"/>
  <c r="X9" i="9"/>
  <c r="X7" i="9"/>
  <c r="X10" i="9"/>
  <c r="X11" i="9"/>
  <c r="Y3" i="9"/>
  <c r="X4" i="9"/>
  <c r="Y13" i="9" l="1"/>
  <c r="Y12" i="9"/>
  <c r="Y23" i="9"/>
  <c r="Y15" i="9"/>
  <c r="Y22" i="9"/>
  <c r="Y14" i="9"/>
  <c r="Y8" i="9"/>
  <c r="Y5" i="9"/>
  <c r="Y6" i="9"/>
  <c r="Y7" i="9"/>
  <c r="Y9" i="9"/>
  <c r="Y10" i="9"/>
  <c r="Y11" i="9"/>
  <c r="Z3" i="9"/>
  <c r="Y4" i="9"/>
  <c r="Z13" i="9" l="1"/>
  <c r="Z12" i="9"/>
  <c r="Z23" i="9"/>
  <c r="Z15" i="9"/>
  <c r="Z22" i="9"/>
  <c r="Z14" i="9"/>
  <c r="Z5" i="9"/>
  <c r="Z8" i="9"/>
  <c r="Z6" i="9"/>
  <c r="Z9" i="9"/>
  <c r="Z7" i="9"/>
  <c r="Z10" i="9"/>
  <c r="Z11" i="9"/>
  <c r="Z4" i="9"/>
  <c r="AA3" i="9"/>
  <c r="AA12" i="9" l="1"/>
  <c r="AA23" i="9"/>
  <c r="AA15" i="9"/>
  <c r="AA22" i="9"/>
  <c r="AA14" i="9"/>
  <c r="AA13" i="9"/>
  <c r="AA8" i="9"/>
  <c r="AA5" i="9"/>
  <c r="AA6" i="9"/>
  <c r="AA7" i="9"/>
  <c r="AA9" i="9"/>
  <c r="AA10" i="9"/>
  <c r="AA11" i="9"/>
  <c r="AB3" i="9"/>
  <c r="AA4" i="9"/>
  <c r="AA2" i="9"/>
  <c r="AB12" i="9" l="1"/>
  <c r="AB23" i="9"/>
  <c r="AB15" i="9"/>
  <c r="AB22" i="9"/>
  <c r="AB14" i="9"/>
  <c r="AB13" i="9"/>
  <c r="AB5" i="9"/>
  <c r="AB8" i="9"/>
  <c r="AB6" i="9"/>
  <c r="AB9" i="9"/>
  <c r="AB7" i="9"/>
  <c r="AB10" i="9"/>
  <c r="AB11" i="9"/>
  <c r="AC3" i="9"/>
  <c r="AB4" i="9"/>
  <c r="AC23" i="9" l="1"/>
  <c r="AC15" i="9"/>
  <c r="AC22" i="9"/>
  <c r="AC14" i="9"/>
  <c r="AC13" i="9"/>
  <c r="AC12" i="9"/>
  <c r="AC8" i="9"/>
  <c r="AC5" i="9"/>
  <c r="AC6" i="9"/>
  <c r="AC9" i="9"/>
  <c r="AC7" i="9"/>
  <c r="AC10" i="9"/>
  <c r="AC11" i="9"/>
  <c r="AC4" i="9"/>
  <c r="AD3" i="9"/>
  <c r="AD23" i="9" l="1"/>
  <c r="AD15" i="9"/>
  <c r="AD22" i="9"/>
  <c r="AD14" i="9"/>
  <c r="AD13" i="9"/>
  <c r="AD12" i="9"/>
  <c r="AD8" i="9"/>
  <c r="AD5" i="9"/>
  <c r="AD6" i="9"/>
  <c r="AD7" i="9"/>
  <c r="AD9" i="9"/>
  <c r="AD10" i="9"/>
  <c r="AD11" i="9"/>
  <c r="AD4" i="9"/>
  <c r="AE3" i="9"/>
  <c r="AE22" i="9" l="1"/>
  <c r="AE14" i="9"/>
  <c r="AE13" i="9"/>
  <c r="AE12" i="9"/>
  <c r="AE23" i="9"/>
  <c r="AE15" i="9"/>
  <c r="AE8" i="9"/>
  <c r="AE5" i="9"/>
  <c r="AE6" i="9"/>
  <c r="AE7" i="9"/>
  <c r="AE9" i="9"/>
  <c r="AE10" i="9"/>
  <c r="AE11" i="9"/>
  <c r="AF3" i="9"/>
  <c r="AE4" i="9"/>
  <c r="AF22" i="9" l="1"/>
  <c r="AF14" i="9"/>
  <c r="AF13" i="9"/>
  <c r="AF12" i="9"/>
  <c r="AF23" i="9"/>
  <c r="AF15" i="9"/>
  <c r="AF8" i="9"/>
  <c r="AF5" i="9"/>
  <c r="AF6" i="9"/>
  <c r="AF9" i="9"/>
  <c r="AF7" i="9"/>
  <c r="AF10" i="9"/>
  <c r="AF11" i="9"/>
  <c r="AG3" i="9"/>
  <c r="AF4" i="9"/>
  <c r="AG13" i="9" l="1"/>
  <c r="AG12" i="9"/>
  <c r="AG23" i="9"/>
  <c r="AG15" i="9"/>
  <c r="AG22" i="9"/>
  <c r="AG14" i="9"/>
  <c r="AG8" i="9"/>
  <c r="AG5" i="9"/>
  <c r="AG6" i="9"/>
  <c r="AG9" i="9"/>
  <c r="AG7" i="9"/>
  <c r="AG10" i="9"/>
  <c r="AG11" i="9"/>
  <c r="AH3" i="9"/>
  <c r="AG4" i="9"/>
  <c r="AH13" i="9" l="1"/>
  <c r="AH12" i="9"/>
  <c r="AH23" i="9"/>
  <c r="AH15" i="9"/>
  <c r="AH22" i="9"/>
  <c r="AH14" i="9"/>
  <c r="AH8" i="9"/>
  <c r="AH5" i="9"/>
  <c r="AH6" i="9"/>
  <c r="AH9" i="9"/>
  <c r="AH7" i="9"/>
  <c r="AH10" i="9"/>
  <c r="AH11" i="9"/>
  <c r="AI3" i="9"/>
  <c r="AH2" i="9"/>
  <c r="AH4" i="9"/>
  <c r="AI12" i="9" l="1"/>
  <c r="AI23" i="9"/>
  <c r="AI15" i="9"/>
  <c r="AI22" i="9"/>
  <c r="AI14" i="9"/>
  <c r="AI13" i="9"/>
  <c r="AI8" i="9"/>
  <c r="AI5" i="9"/>
  <c r="AI6" i="9"/>
  <c r="AI7" i="9"/>
  <c r="AI9" i="9"/>
  <c r="AI10" i="9"/>
  <c r="AI11" i="9"/>
  <c r="AJ3" i="9"/>
  <c r="AI4" i="9"/>
  <c r="AJ12" i="9" l="1"/>
  <c r="AJ23" i="9"/>
  <c r="AJ15" i="9"/>
  <c r="AJ22" i="9"/>
  <c r="AJ14" i="9"/>
  <c r="AJ13" i="9"/>
  <c r="AJ8" i="9"/>
  <c r="AJ5" i="9"/>
  <c r="AJ6" i="9"/>
  <c r="AJ7" i="9"/>
  <c r="AJ9" i="9"/>
  <c r="AJ10" i="9"/>
  <c r="AJ11" i="9"/>
  <c r="AK3" i="9"/>
  <c r="AJ4" i="9"/>
  <c r="AK23" i="9" l="1"/>
  <c r="AK15" i="9"/>
  <c r="AK22" i="9"/>
  <c r="AK14" i="9"/>
  <c r="AK13" i="9"/>
  <c r="AK12" i="9"/>
  <c r="AK8" i="9"/>
  <c r="AK5" i="9"/>
  <c r="AK6" i="9"/>
  <c r="AK9" i="9"/>
  <c r="AK7" i="9"/>
  <c r="AK10" i="9"/>
  <c r="AK11" i="9"/>
  <c r="AL3" i="9"/>
  <c r="AK4" i="9"/>
  <c r="AL23" i="9" l="1"/>
  <c r="AL15" i="9"/>
  <c r="AL22" i="9"/>
  <c r="AL14" i="9"/>
  <c r="AL13" i="9"/>
  <c r="AL12" i="9"/>
  <c r="AL8" i="9"/>
  <c r="AL5" i="9"/>
  <c r="AL6" i="9"/>
  <c r="AL7" i="9"/>
  <c r="AL9" i="9"/>
  <c r="AL10" i="9"/>
  <c r="AL11" i="9"/>
  <c r="AM3" i="9"/>
  <c r="AL4" i="9"/>
  <c r="AM22" i="9" l="1"/>
  <c r="AM14" i="9"/>
  <c r="AM13" i="9"/>
  <c r="AM12" i="9"/>
  <c r="AM23" i="9"/>
  <c r="AM15" i="9"/>
  <c r="AM8" i="9"/>
  <c r="AM5" i="9"/>
  <c r="AM6" i="9"/>
  <c r="AM9" i="9"/>
  <c r="AM7" i="9"/>
  <c r="AM10" i="9"/>
  <c r="AM11" i="9"/>
  <c r="AN3" i="9"/>
  <c r="AM4" i="9"/>
  <c r="AN22" i="9" l="1"/>
  <c r="AN14" i="9"/>
  <c r="AN13" i="9"/>
  <c r="AN12" i="9"/>
  <c r="AN23" i="9"/>
  <c r="AN15" i="9"/>
  <c r="AN5" i="9"/>
  <c r="AN8" i="9"/>
  <c r="AN6" i="9"/>
  <c r="AN9" i="9"/>
  <c r="AN7" i="9"/>
  <c r="AN10" i="9"/>
  <c r="AN11" i="9"/>
  <c r="AO3" i="9"/>
  <c r="AN4" i="9"/>
  <c r="AO13" i="9" l="1"/>
  <c r="AO12" i="9"/>
  <c r="AO23" i="9"/>
  <c r="AO15" i="9"/>
  <c r="AO22" i="9"/>
  <c r="AO14" i="9"/>
  <c r="AO8" i="9"/>
  <c r="AO5" i="9"/>
  <c r="AO6" i="9"/>
  <c r="AO9" i="9"/>
  <c r="AO7" i="9"/>
  <c r="AO10" i="9"/>
  <c r="AO11" i="9"/>
  <c r="AP3" i="9"/>
  <c r="AO2" i="9"/>
  <c r="AO4" i="9"/>
  <c r="AP13" i="9" l="1"/>
  <c r="AP12" i="9"/>
  <c r="AP23" i="9"/>
  <c r="AP15" i="9"/>
  <c r="AP22" i="9"/>
  <c r="AP14" i="9"/>
  <c r="AP8" i="9"/>
  <c r="AP5" i="9"/>
  <c r="AP6" i="9"/>
  <c r="AP7" i="9"/>
  <c r="AP9" i="9"/>
  <c r="AP10" i="9"/>
  <c r="AP11" i="9"/>
  <c r="AQ3" i="9"/>
  <c r="AP4" i="9"/>
  <c r="AQ12" i="9" l="1"/>
  <c r="AQ23" i="9"/>
  <c r="AQ15" i="9"/>
  <c r="AQ22" i="9"/>
  <c r="AQ14" i="9"/>
  <c r="AQ13" i="9"/>
  <c r="AQ8" i="9"/>
  <c r="AQ5" i="9"/>
  <c r="AQ6" i="9"/>
  <c r="AQ9" i="9"/>
  <c r="AQ7" i="9"/>
  <c r="AQ10" i="9"/>
  <c r="AQ11" i="9"/>
  <c r="AR3" i="9"/>
  <c r="AQ4" i="9"/>
  <c r="AR12" i="9" l="1"/>
  <c r="AR23" i="9"/>
  <c r="AR15" i="9"/>
  <c r="AR22" i="9"/>
  <c r="AR14" i="9"/>
  <c r="AR13" i="9"/>
  <c r="AR5" i="9"/>
  <c r="AR8" i="9"/>
  <c r="AR6" i="9"/>
  <c r="AR7" i="9"/>
  <c r="AR9" i="9"/>
  <c r="AR10" i="9"/>
  <c r="AR11" i="9"/>
  <c r="AS3" i="9"/>
  <c r="AR4" i="9"/>
  <c r="AS23" i="9" l="1"/>
  <c r="AS15" i="9"/>
  <c r="AS22" i="9"/>
  <c r="AS14" i="9"/>
  <c r="AS13" i="9"/>
  <c r="AS12" i="9"/>
  <c r="AS8" i="9"/>
  <c r="AS5" i="9"/>
  <c r="AS6" i="9"/>
  <c r="AS9" i="9"/>
  <c r="AS7" i="9"/>
  <c r="AS10" i="9"/>
  <c r="AS11" i="9"/>
  <c r="AT3" i="9"/>
  <c r="AS4" i="9"/>
  <c r="AT23" i="9" l="1"/>
  <c r="AT15" i="9"/>
  <c r="AT22" i="9"/>
  <c r="AT14" i="9"/>
  <c r="AT13" i="9"/>
  <c r="AT12" i="9"/>
  <c r="AT8" i="9"/>
  <c r="AT5" i="9"/>
  <c r="AT6" i="9"/>
  <c r="AT9" i="9"/>
  <c r="AT7" i="9"/>
  <c r="AT10" i="9"/>
  <c r="AT11" i="9"/>
  <c r="AU3" i="9"/>
  <c r="AV3" i="9" s="1"/>
  <c r="AT4" i="9"/>
  <c r="AV12" i="9" l="1"/>
  <c r="AV10" i="9"/>
  <c r="AW3" i="9"/>
  <c r="AV23" i="9"/>
  <c r="AV2" i="9"/>
  <c r="AV8" i="9"/>
  <c r="AV14" i="9"/>
  <c r="AV4" i="9"/>
  <c r="AV13" i="9"/>
  <c r="AV7" i="9"/>
  <c r="AV22" i="9"/>
  <c r="AV15" i="9"/>
  <c r="AV5" i="9"/>
  <c r="AV6" i="9"/>
  <c r="AV9" i="9"/>
  <c r="AV11" i="9"/>
  <c r="AU22" i="9"/>
  <c r="AU14" i="9"/>
  <c r="AU13" i="9"/>
  <c r="AU12" i="9"/>
  <c r="AU23" i="9"/>
  <c r="AU15" i="9"/>
  <c r="AU8" i="9"/>
  <c r="AU5" i="9"/>
  <c r="AU6" i="9"/>
  <c r="AU9" i="9"/>
  <c r="AU7" i="9"/>
  <c r="AU10" i="9"/>
  <c r="AU11" i="9"/>
  <c r="AU4" i="9"/>
  <c r="AW12" i="9" l="1"/>
  <c r="AW7" i="9"/>
  <c r="AW15" i="9"/>
  <c r="AW5" i="9"/>
  <c r="AW8" i="9"/>
  <c r="AW23" i="9"/>
  <c r="AW13" i="9"/>
  <c r="AW14" i="9"/>
  <c r="AW6" i="9"/>
  <c r="AW4" i="9"/>
  <c r="AW22" i="9"/>
  <c r="AW10" i="9"/>
  <c r="AX3" i="9"/>
  <c r="AW9" i="9"/>
  <c r="AW11" i="9"/>
  <c r="T2" i="9"/>
  <c r="AX5" i="9" l="1"/>
  <c r="AX22" i="9"/>
  <c r="AX4" i="9"/>
  <c r="AX8" i="9"/>
  <c r="AX14" i="9"/>
  <c r="AX12" i="9"/>
  <c r="AX6" i="9"/>
  <c r="AX23" i="9"/>
  <c r="AX7" i="9"/>
  <c r="AX15" i="9"/>
  <c r="AX13" i="9"/>
  <c r="AX10" i="9"/>
  <c r="AY3" i="9"/>
  <c r="AX9" i="9"/>
  <c r="AX11" i="9"/>
  <c r="AY6" i="9" l="1"/>
  <c r="AZ3" i="9"/>
  <c r="AY12" i="9"/>
  <c r="AY15" i="9"/>
  <c r="AY5" i="9"/>
  <c r="AY7" i="9"/>
  <c r="AY13" i="9"/>
  <c r="AY8" i="9"/>
  <c r="AY22" i="9"/>
  <c r="AY4" i="9"/>
  <c r="AY23" i="9"/>
  <c r="AY10" i="9"/>
  <c r="AY14" i="9"/>
  <c r="AY9" i="9"/>
  <c r="AY11" i="9"/>
  <c r="AZ7" i="9" l="1"/>
  <c r="AZ14" i="9"/>
  <c r="AZ6" i="9"/>
  <c r="AZ13" i="9"/>
  <c r="AZ12" i="9"/>
  <c r="AZ23" i="9"/>
  <c r="AZ22" i="9"/>
  <c r="AZ10" i="9"/>
  <c r="AZ8" i="9"/>
  <c r="AZ5" i="9"/>
  <c r="AZ4" i="9"/>
  <c r="AZ15" i="9"/>
  <c r="BA3" i="9"/>
  <c r="AZ9" i="9"/>
  <c r="AZ11" i="9"/>
  <c r="BA8" i="9" l="1"/>
  <c r="BA12" i="9"/>
  <c r="BA23" i="9"/>
  <c r="BA4" i="9"/>
  <c r="BA10" i="9"/>
  <c r="BA6" i="9"/>
  <c r="BB3" i="9"/>
  <c r="BA15" i="9"/>
  <c r="BA14" i="9"/>
  <c r="BA7" i="9"/>
  <c r="BA22" i="9"/>
  <c r="BA13" i="9"/>
  <c r="BA5" i="9"/>
  <c r="BA9" i="9"/>
  <c r="BA11" i="9"/>
  <c r="BC3" i="9" l="1"/>
  <c r="BB6" i="9"/>
  <c r="BB13" i="9"/>
  <c r="BB23" i="9"/>
  <c r="BB22" i="9"/>
  <c r="BB12" i="9"/>
  <c r="BB4" i="9"/>
  <c r="BB5" i="9"/>
  <c r="BB14" i="9"/>
  <c r="BB7" i="9"/>
  <c r="BB8" i="9"/>
  <c r="BB10" i="9"/>
  <c r="BB15" i="9"/>
  <c r="BB9" i="9"/>
  <c r="BB11" i="9"/>
  <c r="BC12" i="9" l="1"/>
  <c r="BD3" i="9"/>
  <c r="BC8" i="9"/>
  <c r="BC23" i="9"/>
  <c r="BC22" i="9"/>
  <c r="BC10" i="9"/>
  <c r="BC4" i="9"/>
  <c r="BC2" i="9"/>
  <c r="BC14" i="9"/>
  <c r="BC7" i="9"/>
  <c r="BC5" i="9"/>
  <c r="BC6" i="9"/>
  <c r="BC15" i="9"/>
  <c r="BC13" i="9"/>
  <c r="BC9" i="9"/>
  <c r="BC11" i="9"/>
  <c r="BD12" i="9" l="1"/>
  <c r="BD7" i="9"/>
  <c r="BD14" i="9"/>
  <c r="BD5" i="9"/>
  <c r="BD23" i="9"/>
  <c r="BD15" i="9"/>
  <c r="BD13" i="9"/>
  <c r="BE3" i="9"/>
  <c r="BD22" i="9"/>
  <c r="BD8" i="9"/>
  <c r="BD6" i="9"/>
  <c r="BD10" i="9"/>
  <c r="BD4" i="9"/>
  <c r="BD9" i="9"/>
  <c r="BD11" i="9"/>
  <c r="BE7" i="9" l="1"/>
  <c r="BE12" i="9"/>
  <c r="BE13" i="9"/>
  <c r="BE4" i="9"/>
  <c r="BE5" i="9"/>
  <c r="BE22" i="9"/>
  <c r="BF3" i="9"/>
  <c r="BE8" i="9"/>
  <c r="BE15" i="9"/>
  <c r="BE14" i="9"/>
  <c r="BE23" i="9"/>
  <c r="BE6" i="9"/>
  <c r="BE10" i="9"/>
  <c r="BE9" i="9"/>
  <c r="BE11" i="9"/>
  <c r="BF10" i="9" l="1"/>
  <c r="BF5" i="9"/>
  <c r="BF13" i="9"/>
  <c r="BF22" i="9"/>
  <c r="BF14" i="9"/>
  <c r="BF8" i="9"/>
  <c r="BG3" i="9"/>
  <c r="BF4" i="9"/>
  <c r="BF7" i="9"/>
  <c r="BF6" i="9"/>
  <c r="BF23" i="9"/>
  <c r="BF12" i="9"/>
  <c r="BF15" i="9"/>
  <c r="BF9" i="9"/>
  <c r="BF11" i="9"/>
  <c r="BG22" i="9" l="1"/>
  <c r="BG7" i="9"/>
  <c r="BG6" i="9"/>
  <c r="BG13" i="9"/>
  <c r="BG14" i="9"/>
  <c r="BG8" i="9"/>
  <c r="BG15" i="9"/>
  <c r="BG23" i="9"/>
  <c r="BG5" i="9"/>
  <c r="BG12" i="9"/>
  <c r="BG4" i="9"/>
  <c r="BG10" i="9"/>
  <c r="BH3" i="9"/>
  <c r="BG9" i="9"/>
  <c r="BG11" i="9"/>
  <c r="BH7" i="9" l="1"/>
  <c r="BH12" i="9"/>
  <c r="BH23" i="9"/>
  <c r="BH10" i="9"/>
  <c r="BH8" i="9"/>
  <c r="BH14" i="9"/>
  <c r="BH13" i="9"/>
  <c r="BH22" i="9"/>
  <c r="BI3" i="9"/>
  <c r="BH4" i="9"/>
  <c r="BH5" i="9"/>
  <c r="BH6" i="9"/>
  <c r="BH15" i="9"/>
  <c r="BH9" i="9"/>
  <c r="BH11" i="9"/>
  <c r="BJ3" i="9" l="1"/>
  <c r="BI14" i="9"/>
  <c r="BI13" i="9"/>
  <c r="BI6" i="9"/>
  <c r="BI7" i="9"/>
  <c r="BI4" i="9"/>
  <c r="BI15" i="9"/>
  <c r="BI22" i="9"/>
  <c r="BI10" i="9"/>
  <c r="BI8" i="9"/>
  <c r="BI12" i="9"/>
  <c r="BI23" i="9"/>
  <c r="BI5" i="9"/>
  <c r="BI9" i="9"/>
  <c r="BI11" i="9"/>
  <c r="BJ12" i="9" l="1"/>
  <c r="BJ10" i="9"/>
  <c r="BJ8" i="9"/>
  <c r="BK3" i="9"/>
  <c r="BJ23" i="9"/>
  <c r="BJ15" i="9"/>
  <c r="BJ13" i="9"/>
  <c r="BJ14" i="9"/>
  <c r="BJ22" i="9"/>
  <c r="BJ5" i="9"/>
  <c r="BJ2" i="9"/>
  <c r="BJ7" i="9"/>
  <c r="BJ6" i="9"/>
  <c r="BJ4" i="9"/>
  <c r="BJ9" i="9"/>
  <c r="BJ11" i="9"/>
  <c r="BK12" i="9" l="1"/>
  <c r="BK6" i="9"/>
  <c r="BK13" i="9"/>
  <c r="BK22" i="9"/>
  <c r="BK4" i="9"/>
  <c r="BK8" i="9"/>
  <c r="BK14" i="9"/>
  <c r="BK15" i="9"/>
  <c r="BL3" i="9"/>
  <c r="BK7" i="9"/>
  <c r="BK10" i="9"/>
  <c r="BK23" i="9"/>
  <c r="BK5" i="9"/>
  <c r="BK9" i="9"/>
  <c r="BK11" i="9"/>
  <c r="BL6" i="9" l="1"/>
  <c r="BM3" i="9"/>
  <c r="BL10" i="9"/>
  <c r="BL4" i="9"/>
  <c r="BL12" i="9"/>
  <c r="BL15" i="9"/>
  <c r="BL7" i="9"/>
  <c r="BL13" i="9"/>
  <c r="BL22" i="9"/>
  <c r="BL5" i="9"/>
  <c r="BL8" i="9"/>
  <c r="BL14" i="9"/>
  <c r="BL23" i="9"/>
  <c r="BL9" i="9"/>
  <c r="BL11" i="9"/>
  <c r="BM15" i="9" l="1"/>
  <c r="BN3" i="9"/>
  <c r="BM10" i="9"/>
  <c r="BM7" i="9"/>
  <c r="BM12" i="9"/>
  <c r="BM22" i="9"/>
  <c r="BM6" i="9"/>
  <c r="BM13" i="9"/>
  <c r="BM4" i="9"/>
  <c r="BM23" i="9"/>
  <c r="BM5" i="9"/>
  <c r="BM14" i="9"/>
  <c r="BM8" i="9"/>
  <c r="BM9" i="9"/>
  <c r="BM11" i="9"/>
  <c r="BN22" i="9" l="1"/>
  <c r="BN14" i="9"/>
  <c r="BN12" i="9"/>
  <c r="BN15" i="9"/>
  <c r="BN8" i="9"/>
  <c r="BN5" i="9"/>
  <c r="BO3" i="9"/>
  <c r="BN10" i="9"/>
  <c r="BN13" i="9"/>
  <c r="BN4" i="9"/>
  <c r="BN23" i="9"/>
  <c r="BN7" i="9"/>
  <c r="BN6" i="9"/>
  <c r="BN9" i="9"/>
  <c r="BN11" i="9"/>
  <c r="BO13" i="9" l="1"/>
  <c r="BO15" i="9"/>
  <c r="BO7" i="9"/>
  <c r="BO12" i="9"/>
  <c r="BO8" i="9"/>
  <c r="BO14" i="9"/>
  <c r="BO10" i="9"/>
  <c r="BP3" i="9"/>
  <c r="BO5" i="9"/>
  <c r="BO22" i="9"/>
  <c r="BO4" i="9"/>
  <c r="BO23" i="9"/>
  <c r="BO6" i="9"/>
  <c r="BO9" i="9"/>
  <c r="BO11" i="9"/>
  <c r="BQ3" i="9" l="1"/>
  <c r="BP6" i="9"/>
  <c r="BP15" i="9"/>
  <c r="BP23" i="9"/>
  <c r="BP5" i="9"/>
  <c r="BP7" i="9"/>
  <c r="BP14" i="9"/>
  <c r="BP12" i="9"/>
  <c r="BP4" i="9"/>
  <c r="BP22" i="9"/>
  <c r="BP8" i="9"/>
  <c r="BP10" i="9"/>
  <c r="BP13" i="9"/>
  <c r="BP9" i="9"/>
  <c r="BP11" i="9"/>
  <c r="BQ11" i="9" l="1"/>
  <c r="BQ15" i="9"/>
  <c r="BQ22" i="9"/>
  <c r="BQ10" i="9"/>
  <c r="BQ8" i="9"/>
  <c r="BR3" i="9"/>
  <c r="BQ7" i="9"/>
  <c r="BQ23" i="9"/>
  <c r="BQ4" i="9"/>
  <c r="BQ2" i="9"/>
  <c r="BQ6" i="9"/>
  <c r="BQ5" i="9"/>
  <c r="BQ12" i="9"/>
  <c r="BQ14" i="9"/>
  <c r="BQ13" i="9"/>
  <c r="BQ9" i="9"/>
  <c r="BR12" i="9" l="1"/>
  <c r="BR22" i="9"/>
  <c r="BS3" i="9"/>
  <c r="BR5" i="9"/>
  <c r="BR8" i="9"/>
  <c r="BR7" i="9"/>
  <c r="BR6" i="9"/>
  <c r="BR13" i="9"/>
  <c r="BR4" i="9"/>
  <c r="BR10" i="9"/>
  <c r="BR14" i="9"/>
  <c r="BR15" i="9"/>
  <c r="BR23" i="9"/>
  <c r="BR9" i="9"/>
  <c r="BR11" i="9"/>
  <c r="BS23" i="9" l="1"/>
  <c r="BS22" i="9"/>
  <c r="BS12" i="9"/>
  <c r="BS14" i="9"/>
  <c r="BT3" i="9"/>
  <c r="BS6" i="9"/>
  <c r="BS10" i="9"/>
  <c r="BS8" i="9"/>
  <c r="BS4" i="9"/>
  <c r="BS13" i="9"/>
  <c r="BS15" i="9"/>
  <c r="BS5" i="9"/>
  <c r="BS7" i="9"/>
  <c r="BS9" i="9"/>
  <c r="BS11" i="9"/>
  <c r="BT10" i="9" l="1"/>
  <c r="BT6" i="9"/>
  <c r="BT12" i="9"/>
  <c r="BU3" i="9"/>
  <c r="BT5" i="9"/>
  <c r="BT13" i="9"/>
  <c r="BT4" i="9"/>
  <c r="BT8" i="9"/>
  <c r="BT15" i="9"/>
  <c r="BT23" i="9"/>
  <c r="BT7" i="9"/>
  <c r="BT22" i="9"/>
  <c r="BT14" i="9"/>
  <c r="BT9" i="9"/>
  <c r="BT11" i="9"/>
  <c r="BU22" i="9" l="1"/>
  <c r="BU14" i="9"/>
  <c r="BU6" i="9"/>
  <c r="BU7" i="9"/>
  <c r="BU8" i="9"/>
  <c r="BU12" i="9"/>
  <c r="BU23" i="9"/>
  <c r="BU15" i="9"/>
  <c r="BU10" i="9"/>
  <c r="BV3" i="9"/>
  <c r="BU4" i="9"/>
  <c r="BU5" i="9"/>
  <c r="BU13" i="9"/>
  <c r="BU9" i="9"/>
  <c r="BU11" i="9"/>
  <c r="BV14" i="9" l="1"/>
  <c r="BV15" i="9"/>
  <c r="BV4" i="9"/>
  <c r="BV23" i="9"/>
  <c r="BV12" i="9"/>
  <c r="BV13" i="9"/>
  <c r="BV7" i="9"/>
  <c r="BV5" i="9"/>
  <c r="BV22" i="9"/>
  <c r="BV6" i="9"/>
  <c r="BV8" i="9"/>
  <c r="BV10" i="9"/>
  <c r="BW3" i="9"/>
  <c r="BV9" i="9"/>
  <c r="BV11" i="9"/>
  <c r="BX3" i="9" l="1"/>
  <c r="BW8" i="9"/>
  <c r="BW12" i="9"/>
  <c r="BW22" i="9"/>
  <c r="BW15" i="9"/>
  <c r="BW4" i="9"/>
  <c r="BW13" i="9"/>
  <c r="BW5" i="9"/>
  <c r="BW23" i="9"/>
  <c r="BW6" i="9"/>
  <c r="BW14" i="9"/>
  <c r="BW10" i="9"/>
  <c r="BW7" i="9"/>
  <c r="BW9" i="9"/>
  <c r="BW11" i="9"/>
  <c r="BX11" i="9" l="1"/>
  <c r="BX6" i="9"/>
  <c r="BY3" i="9"/>
  <c r="BX14" i="9"/>
  <c r="BX10" i="9"/>
  <c r="BX5" i="9"/>
  <c r="BX13" i="9"/>
  <c r="BX15" i="9"/>
  <c r="BX23" i="9"/>
  <c r="BX22" i="9"/>
  <c r="BX8" i="9"/>
  <c r="BX2" i="9"/>
  <c r="BX12" i="9"/>
  <c r="BX7" i="9"/>
  <c r="BX4" i="9"/>
  <c r="BX9" i="9"/>
  <c r="BY4" i="9" l="1"/>
  <c r="BY15" i="9"/>
  <c r="BY13" i="9"/>
  <c r="BY22" i="9"/>
  <c r="BY5" i="9"/>
  <c r="BY8" i="9"/>
  <c r="BY7" i="9"/>
  <c r="BY10" i="9"/>
  <c r="BZ3" i="9"/>
  <c r="BY14" i="9"/>
  <c r="BY6" i="9"/>
  <c r="BY12" i="9"/>
  <c r="BY23" i="9"/>
  <c r="BY9" i="9"/>
  <c r="BY11" i="9"/>
  <c r="BZ5" i="9" l="1"/>
  <c r="BZ10" i="9"/>
  <c r="BZ8" i="9"/>
  <c r="BZ14" i="9"/>
  <c r="BZ23" i="9"/>
  <c r="BZ15" i="9"/>
  <c r="BZ12" i="9"/>
  <c r="BZ4" i="9"/>
  <c r="BZ6" i="9"/>
  <c r="CA3" i="9"/>
  <c r="BZ7" i="9"/>
  <c r="BZ13" i="9"/>
  <c r="BZ22" i="9"/>
  <c r="BZ9" i="9"/>
  <c r="BZ11" i="9"/>
  <c r="CA6" i="9" l="1"/>
  <c r="CA10" i="9"/>
  <c r="CA4" i="9"/>
  <c r="CA23" i="9"/>
  <c r="CA15" i="9"/>
  <c r="CB3" i="9"/>
  <c r="CA7" i="9"/>
  <c r="CA12" i="9"/>
  <c r="CA22" i="9"/>
  <c r="CA8" i="9"/>
  <c r="CA13" i="9"/>
  <c r="CA5" i="9"/>
  <c r="CA14" i="9"/>
  <c r="CA9" i="9"/>
  <c r="CA11" i="9"/>
  <c r="CB7" i="9" l="1"/>
  <c r="CB4" i="9"/>
  <c r="CB8" i="9"/>
  <c r="CB15" i="9"/>
  <c r="CB22" i="9"/>
  <c r="CB13" i="9"/>
  <c r="CB12" i="9"/>
  <c r="CC3" i="9"/>
  <c r="CB5" i="9"/>
  <c r="CB14" i="9"/>
  <c r="CB23" i="9"/>
  <c r="CB6" i="9"/>
  <c r="CB10" i="9"/>
  <c r="CB9" i="9"/>
  <c r="CB11" i="9"/>
  <c r="CC23" i="9" l="1"/>
  <c r="CC4" i="9"/>
  <c r="CC14" i="9"/>
  <c r="CD3" i="9"/>
  <c r="CC13" i="9"/>
  <c r="CC6" i="9"/>
  <c r="CC5" i="9"/>
  <c r="CC15" i="9"/>
  <c r="CC22" i="9"/>
  <c r="CC8" i="9"/>
  <c r="CC12" i="9"/>
  <c r="CC10" i="9"/>
  <c r="CC7" i="9"/>
  <c r="CC9" i="9"/>
  <c r="CC11" i="9"/>
  <c r="CE3" i="9" l="1"/>
  <c r="CD23" i="9"/>
  <c r="CD5" i="9"/>
  <c r="CD14" i="9"/>
  <c r="CD10" i="9"/>
  <c r="CD15" i="9"/>
  <c r="CD7" i="9"/>
  <c r="CD12" i="9"/>
  <c r="CD4" i="9"/>
  <c r="CD6" i="9"/>
  <c r="CD22" i="9"/>
  <c r="CD8" i="9"/>
  <c r="CD13" i="9"/>
  <c r="CD9" i="9"/>
  <c r="CD11" i="9"/>
  <c r="CE11" i="9" l="1"/>
  <c r="CE23" i="9"/>
  <c r="CE10" i="9"/>
  <c r="CF3" i="9"/>
  <c r="CE7" i="9"/>
  <c r="CE8" i="9"/>
  <c r="CE6" i="9"/>
  <c r="CE13" i="9"/>
  <c r="CE2" i="9"/>
  <c r="CE22" i="9"/>
  <c r="CE14" i="9"/>
  <c r="CE4" i="9"/>
  <c r="CE5" i="9"/>
  <c r="CE12" i="9"/>
  <c r="CE15" i="9"/>
  <c r="CE9" i="9"/>
  <c r="CF12" i="9" l="1"/>
  <c r="CF10" i="9"/>
  <c r="CF14" i="9"/>
  <c r="CF4" i="9"/>
  <c r="CF8" i="9"/>
  <c r="CF7" i="9"/>
  <c r="CG3" i="9"/>
  <c r="CF23" i="9"/>
  <c r="CF15" i="9"/>
  <c r="CF5" i="9"/>
  <c r="CF22" i="9"/>
  <c r="CF6" i="9"/>
  <c r="CF13" i="9"/>
  <c r="CF9" i="9"/>
  <c r="CF11" i="9"/>
  <c r="CG13" i="9" l="1"/>
  <c r="CG8" i="9"/>
  <c r="CG5" i="9"/>
  <c r="CG23" i="9"/>
  <c r="CG14" i="9"/>
  <c r="CG6" i="9"/>
  <c r="CH3" i="9"/>
  <c r="CG10" i="9"/>
  <c r="CG15" i="9"/>
  <c r="CG12" i="9"/>
  <c r="CG7" i="9"/>
  <c r="CG4" i="9"/>
  <c r="CG22" i="9"/>
  <c r="CG9" i="9"/>
  <c r="CG11" i="9"/>
  <c r="CH14" i="9" l="1"/>
  <c r="CH23" i="9"/>
  <c r="CH6" i="9"/>
  <c r="CH8" i="9"/>
  <c r="CH13" i="9"/>
  <c r="CI3" i="9"/>
  <c r="CH22" i="9"/>
  <c r="CH15" i="9"/>
  <c r="CH10" i="9"/>
  <c r="CH4" i="9"/>
  <c r="CH7" i="9"/>
  <c r="CH12" i="9"/>
  <c r="CH5" i="9"/>
  <c r="CH9" i="9"/>
  <c r="CH11" i="9"/>
  <c r="CI15" i="9" l="1"/>
  <c r="CI4" i="9"/>
  <c r="CI12" i="9"/>
  <c r="CI7" i="9"/>
  <c r="CI10" i="9"/>
  <c r="CI22" i="9"/>
  <c r="CJ3" i="9"/>
  <c r="CI5" i="9"/>
  <c r="CI8" i="9"/>
  <c r="CI13" i="9"/>
  <c r="CI14" i="9"/>
  <c r="CI23" i="9"/>
  <c r="CI6" i="9"/>
  <c r="CI9" i="9"/>
  <c r="CI11" i="9"/>
  <c r="CJ22" i="9" l="1"/>
  <c r="CJ8" i="9"/>
  <c r="CJ12" i="9"/>
  <c r="CJ7" i="9"/>
  <c r="CJ6" i="9"/>
  <c r="CJ4" i="9"/>
  <c r="CJ14" i="9"/>
  <c r="CJ23" i="9"/>
  <c r="CJ15" i="9"/>
  <c r="CJ13" i="9"/>
  <c r="CK3" i="9"/>
  <c r="CJ10" i="9"/>
  <c r="CJ5" i="9"/>
  <c r="CJ9" i="9"/>
  <c r="CJ11" i="9"/>
  <c r="CK23" i="9" l="1"/>
  <c r="CK13" i="9"/>
  <c r="CK15" i="9"/>
  <c r="CK5" i="9"/>
  <c r="CK12" i="9"/>
  <c r="CK4" i="9"/>
  <c r="CK10" i="9"/>
  <c r="CK8" i="9"/>
  <c r="CK7" i="9"/>
  <c r="CK14" i="9"/>
  <c r="CK22" i="9"/>
  <c r="CK6" i="9"/>
  <c r="CK9" i="9"/>
  <c r="CK1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Vertex42.com Templates</author>
  </authors>
  <commentList>
    <comment ref="C6" authorId="0" shapeId="0" xr:uid="{4F89DE0F-3425-451A-9BB6-ACCCF9DDEEFE}">
      <text>
        <r>
          <rPr>
            <b/>
            <sz val="9"/>
            <color indexed="81"/>
            <rFont val="Tahoma"/>
            <family val="2"/>
          </rPr>
          <t>INCLUDED:</t>
        </r>
        <r>
          <rPr>
            <sz val="9"/>
            <color indexed="81"/>
            <rFont val="Tahoma"/>
            <family val="2"/>
          </rPr>
          <t xml:space="preserve">
Place an "x" in this column so that you can either Sort or Filter your list using this column.</t>
        </r>
      </text>
    </comment>
    <comment ref="D6" authorId="0" shapeId="0" xr:uid="{3A1D28DD-E9A1-40DB-B971-B5D6EBAD0824}">
      <text>
        <r>
          <rPr>
            <b/>
            <sz val="9"/>
            <color indexed="81"/>
            <rFont val="Tahoma"/>
            <family val="2"/>
          </rPr>
          <t>SORT:</t>
        </r>
        <r>
          <rPr>
            <sz val="9"/>
            <color indexed="81"/>
            <rFont val="Tahoma"/>
            <family val="2"/>
          </rPr>
          <t xml:space="preserve">
This column can help you modify the order of the hashtags in your list.</t>
        </r>
      </text>
    </comment>
    <comment ref="E6" authorId="0" shapeId="0" xr:uid="{ECB80089-78D2-4BC2-8354-07A256BA9D64}">
      <text>
        <r>
          <rPr>
            <b/>
            <sz val="9"/>
            <color indexed="81"/>
            <rFont val="Tahoma"/>
            <family val="2"/>
          </rPr>
          <t>Topic:</t>
        </r>
        <r>
          <rPr>
            <sz val="9"/>
            <color indexed="81"/>
            <rFont val="Tahoma"/>
            <family val="2"/>
          </rPr>
          <t xml:space="preserve">
Categorize your hashtags so that you can sort and filter based on Topic.</t>
        </r>
      </text>
    </comment>
    <comment ref="F6" authorId="0" shapeId="0" xr:uid="{9A5AED2A-B5B4-4081-AAD6-E9558E2625F4}">
      <text>
        <r>
          <rPr>
            <b/>
            <sz val="9"/>
            <color indexed="81"/>
            <rFont val="Tahoma"/>
            <family val="2"/>
          </rPr>
          <t>IG Posts:</t>
        </r>
        <r>
          <rPr>
            <sz val="9"/>
            <color indexed="81"/>
            <rFont val="Tahoma"/>
            <family val="2"/>
          </rPr>
          <t xml:space="preserve">
Use this column to enter the number of posts on Instagram for each hashtag. This number is not automatically updated, but it's just for getting a general idea of the popularity of the hashtag, so the exact number may not be important.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Jon</author>
  </authors>
  <commentList>
    <comment ref="A85" authorId="0" shapeId="0" xr:uid="{385544AE-D562-4363-9889-55839ED957F1}">
      <text>
        <r>
          <rPr>
            <sz val="8"/>
            <color indexed="81"/>
            <rFont val="Tahoma"/>
            <family val="2"/>
          </rPr>
          <t>Custom formula © 2009 Vertex42 LLC
Dates compared with table from timeanddate.com for 1900-2099.
http://www.timeanddate.com/calendar/seasons.html</t>
        </r>
      </text>
    </comment>
    <comment ref="A86" authorId="0" shapeId="0" xr:uid="{DC76E111-EC45-4342-98B2-156478F365C0}">
      <text>
        <r>
          <rPr>
            <sz val="8"/>
            <color indexed="81"/>
            <rFont val="Tahoma"/>
            <family val="2"/>
          </rPr>
          <t>Custom formula © 2009 Vertex42 LLC
Dates compared with table from timeanddate.com for 1900-2099.
http://www.timeanddate.com/calendar/seasons.html</t>
        </r>
      </text>
    </comment>
    <comment ref="A87" authorId="0" shapeId="0" xr:uid="{1BF0B720-66E5-4EB3-8706-DE9175721406}">
      <text>
        <r>
          <rPr>
            <sz val="8"/>
            <color indexed="81"/>
            <rFont val="Tahoma"/>
            <family val="2"/>
          </rPr>
          <t>Custom formula © 2009 Vertex42 LLC
Dates compared with table from timeanddate.com for 1900-2099.
http://www.timeanddate.com/calendar/seasons.html</t>
        </r>
      </text>
    </comment>
    <comment ref="A88" authorId="0" shapeId="0" xr:uid="{29CED24D-D93F-48A9-8946-0C9F8C380186}">
      <text>
        <r>
          <rPr>
            <sz val="8"/>
            <color indexed="81"/>
            <rFont val="Tahoma"/>
            <family val="2"/>
          </rPr>
          <t>Custom formula © 2009 Vertex42 LLC
Dates compared with table from timeanddate.com for 1900-2099.
http://www.timeanddate.com/calendar/seasons.html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<sst xmlns="http://schemas.openxmlformats.org/spreadsheetml/2006/main" count="199" uniqueCount="164">
  <si>
    <t>HELP</t>
  </si>
  <si>
    <t>This spreadsheet, including all worksheets and associated content is a copyrighted work under the United States and other copyright laws.</t>
  </si>
  <si>
    <t>https://www.vertex42.com/licensing/EULA_privateuse.html</t>
  </si>
  <si>
    <t>Conditional Formatting</t>
  </si>
  <si>
    <t>Adding More Rows</t>
  </si>
  <si>
    <t>When you insert new rows, you should insert a blank row between rows that have the formatting you want. If you do that, the formatting will be copied automatically.</t>
  </si>
  <si>
    <t>Insert new rows ABOVE this one</t>
  </si>
  <si>
    <t>By Vertex42.com</t>
  </si>
  <si>
    <t>Do not submit copies or modifications of this template to any website or online template gallery.</t>
  </si>
  <si>
    <t>Please review the following license agreement to learn how you may or may not use this template. Thank you.</t>
  </si>
  <si>
    <t>License Agreement</t>
  </si>
  <si>
    <t>Start Week:</t>
  </si>
  <si>
    <t>Date</t>
  </si>
  <si>
    <t>Reason</t>
  </si>
  <si>
    <t>Sunday</t>
  </si>
  <si>
    <t>Memorial Day</t>
  </si>
  <si>
    <t>IMPORTANT: After inserting a new row, copy a previous row and paste over the new row so that all of the formula are copied into the new row!</t>
  </si>
  <si>
    <t>Content Calendar Template © 2020 by Vertex42.com</t>
  </si>
  <si>
    <t>PUBLISH DATE</t>
  </si>
  <si>
    <t>Saturday</t>
  </si>
  <si>
    <t>This content calendar was designed to help plan and schedule content development for bloggers and other internet publishers. It can modified and used for other types of content development as well.</t>
  </si>
  <si>
    <t>Weekends</t>
  </si>
  <si>
    <t>Monday</t>
  </si>
  <si>
    <t>Tuesday</t>
  </si>
  <si>
    <t>Wednesday</t>
  </si>
  <si>
    <t>Thursday</t>
  </si>
  <si>
    <t>Friday</t>
  </si>
  <si>
    <t>◄ Enter "0" for a work day and "1" for a non-work day</t>
  </si>
  <si>
    <t>New Years Day</t>
  </si>
  <si>
    <t>Christmas Day</t>
  </si>
  <si>
    <t>Year:</t>
  </si>
  <si>
    <t>Month:</t>
  </si>
  <si>
    <t>Start Day:</t>
  </si>
  <si>
    <t>Do not delete this worksheet</t>
  </si>
  <si>
    <t>Content Calendar</t>
  </si>
  <si>
    <t>https://www.vertex42.com/calendars/content-calendar.html</t>
  </si>
  <si>
    <t>About This Template</t>
  </si>
  <si>
    <t>Display Start:</t>
  </si>
  <si>
    <t>Moving Rows</t>
  </si>
  <si>
    <t>After you select an entire row (SHIFT+SPACE), if you hold the SHIFT key as you click and drag the edge of the selection with your mouse, you can use the mouse to drag the row to move it. This is a very convenient way to move rows.</t>
  </si>
  <si>
    <t>😎 DONE</t>
  </si>
  <si>
    <t>STATUS</t>
  </si>
  <si>
    <t>Status Options</t>
  </si>
  <si>
    <t>◄ Insert new rows above this one if necessary</t>
  </si>
  <si>
    <t>IN PROGRESS</t>
  </si>
  <si>
    <t>ON HOLD</t>
  </si>
  <si>
    <t>PUBLISHED</t>
  </si>
  <si>
    <t>READY</t>
  </si>
  <si>
    <t>DRAFT DATE</t>
  </si>
  <si>
    <t>PLANNED</t>
  </si>
  <si>
    <t>ASSIGNED</t>
  </si>
  <si>
    <t>TITLE</t>
  </si>
  <si>
    <t>How to Learn to Fly</t>
  </si>
  <si>
    <t>Awesome Travel Points</t>
  </si>
  <si>
    <t>Top 10 Stock Picks</t>
  </si>
  <si>
    <t>10 Things to Avoid</t>
  </si>
  <si>
    <t>How to Watch Paint Dry</t>
  </si>
  <si>
    <t>Marketing 101</t>
  </si>
  <si>
    <t>ASSIGNED TO</t>
  </si>
  <si>
    <t>Assigned To Options</t>
  </si>
  <si>
    <t>Tom</t>
  </si>
  <si>
    <t>Sarah</t>
  </si>
  <si>
    <t>Matt</t>
  </si>
  <si>
    <t>Angie</t>
  </si>
  <si>
    <t>LINK</t>
  </si>
  <si>
    <t>Top CMS Solutions</t>
  </si>
  <si>
    <t>1:Sun,2:Mon</t>
  </si>
  <si>
    <t>Date:</t>
  </si>
  <si>
    <t>Do not delete this row</t>
  </si>
  <si>
    <t>This is a short description of this content and the description wraps to 2 lines.</t>
  </si>
  <si>
    <t>Legend</t>
  </si>
  <si>
    <t>Changing the Colors</t>
  </si>
  <si>
    <t>This spreadsheet uses conditional formatting quite heavily. To edit conditional formatting rules, go to Conditional Formatting &gt; Manage Rules and select "This Worksheet" to see and edit all the rules.</t>
  </si>
  <si>
    <t>◄ Limit is 6 status options. To add more requires adding CF rules.</t>
  </si>
  <si>
    <t>◄ Change the labels as needed.</t>
  </si>
  <si>
    <t>PRIORITY</t>
  </si>
  <si>
    <t>Priority Options</t>
  </si>
  <si>
    <t>High</t>
  </si>
  <si>
    <t>Medium</t>
  </si>
  <si>
    <t>Low</t>
  </si>
  <si>
    <t>DESC LENGTH</t>
  </si>
  <si>
    <t>SHORT DESCRIPTION</t>
  </si>
  <si>
    <t>Move rows here after they are published and you no longer need to see them in your list</t>
  </si>
  <si>
    <t>◄ Conditional formatting controls the colors</t>
  </si>
  <si>
    <t>Star Wars Day</t>
  </si>
  <si>
    <t>TODAY</t>
  </si>
  <si>
    <t>May</t>
  </si>
  <si>
    <t>Holidays and Other Special Days to Mark on Calendar</t>
  </si>
  <si>
    <t>Groundhog Day</t>
  </si>
  <si>
    <t>Valentine's Day</t>
  </si>
  <si>
    <t>April Fool's Day</t>
  </si>
  <si>
    <t>Earth Day</t>
  </si>
  <si>
    <t>Cinco de Mayo</t>
  </si>
  <si>
    <t>Flag Day</t>
  </si>
  <si>
    <t>Independence Day</t>
  </si>
  <si>
    <t>Patriot Day</t>
  </si>
  <si>
    <t>Constitution Day</t>
  </si>
  <si>
    <t>Boss's Day</t>
  </si>
  <si>
    <t>United Nations Day</t>
  </si>
  <si>
    <t>Halloween</t>
  </si>
  <si>
    <t>Veterans Day</t>
  </si>
  <si>
    <t>Pearl Harbor</t>
  </si>
  <si>
    <t>Christmas Eve</t>
  </si>
  <si>
    <t>Kwanzaa begins</t>
  </si>
  <si>
    <t>New Year's Eve</t>
  </si>
  <si>
    <t>ML King Day</t>
  </si>
  <si>
    <t>Presidents' Day</t>
  </si>
  <si>
    <t>Mother's Day</t>
  </si>
  <si>
    <t>Father's Day</t>
  </si>
  <si>
    <t>Thanksgiving</t>
  </si>
  <si>
    <t>Labor Day</t>
  </si>
  <si>
    <t>May Day (UK)</t>
  </si>
  <si>
    <t>Bank Holiday (UK)</t>
  </si>
  <si>
    <t>Admin Assist Day</t>
  </si>
  <si>
    <t>Easter</t>
  </si>
  <si>
    <t>Chinese New Year</t>
  </si>
  <si>
    <t>Ramadan begins</t>
  </si>
  <si>
    <t>Rosh Hashanah</t>
  </si>
  <si>
    <t>Hanukkah begins</t>
  </si>
  <si>
    <t>Victoria Day (Canada)</t>
  </si>
  <si>
    <t>Vernal equinox (GMT)</t>
  </si>
  <si>
    <t>June Solstice (GMT)</t>
  </si>
  <si>
    <t>Autumnal equinox (GMT)</t>
  </si>
  <si>
    <t>Dec. Solstice (GMT)</t>
  </si>
  <si>
    <t>Instructions and Notes</t>
  </si>
  <si>
    <t>Content Worksheet, Column B</t>
  </si>
  <si>
    <t>Column B serves no functional purpose other than making the list look a bit more interesting, color-coded based on the Status.</t>
  </si>
  <si>
    <t>Highlight Weekends</t>
  </si>
  <si>
    <t>yes</t>
  </si>
  <si>
    <t>Additional Help and Resources</t>
  </si>
  <si>
    <t>Changing the colors in the legends won't change anything. The best way to change the colors used for the 6 status options is to customize the Theme Colors (Accent colors 1-6). Go to Page Layout &gt; Themes.</t>
  </si>
  <si>
    <t>Use the Settings Worksheet</t>
  </si>
  <si>
    <t>You can change some of the labels and options in the Settings worksheet. You can also customize the list of holidays in the Settings worksheet.</t>
  </si>
  <si>
    <t>{42}</t>
  </si>
  <si>
    <t>HASHTAG</t>
  </si>
  <si>
    <t>TOPIC</t>
  </si>
  <si>
    <t>Hashtag Organizer</t>
  </si>
  <si>
    <t>#spreadsheets</t>
  </si>
  <si>
    <t>#vertex42</t>
  </si>
  <si>
    <t>#msexcel</t>
  </si>
  <si>
    <t>#excelhelp</t>
  </si>
  <si>
    <t>#learnexcel</t>
  </si>
  <si>
    <t>Spreadsheets</t>
  </si>
  <si>
    <t>IG  POSTS</t>
  </si>
  <si>
    <t>SORT</t>
  </si>
  <si>
    <t>INCLUDE</t>
  </si>
  <si>
    <t>x</t>
  </si>
  <si>
    <t>Hashtags</t>
  </si>
  <si>
    <t>IG LINK</t>
  </si>
  <si>
    <t>Number Included:</t>
  </si>
  <si>
    <t>© 2020 Vertex42.com</t>
  </si>
  <si>
    <t>◄ To add more rows, drag the bottom right corner down.</t>
  </si>
  <si>
    <t>© 2020 by Vertex42.com</t>
  </si>
  <si>
    <t>◄ Use the Filter and Sort features</t>
  </si>
  <si>
    <t>Content Calendar Template</t>
  </si>
  <si>
    <t>SETTINGS</t>
  </si>
  <si>
    <t>The Hashtags worksheet provides a way to list your commonly used hashtags, using the Sort and Filter features in Excel to pick which of the hashtags you want to use in your post.</t>
  </si>
  <si>
    <t>END DATE</t>
  </si>
  <si>
    <t>Use the End Date column to show Duration in the Content Worksheet</t>
  </si>
  <si>
    <t>Use the End Date column to highlight dates between the Publish Date and the End Date within the Content worksheet. This feature is useful for displaying the duration of an ad or sale. NOTE: Using the End Date column will not show publish durations in the Calendar worksheet.</t>
  </si>
  <si>
    <t>© 2020-2022 Vertex42 LLC</t>
  </si>
  <si>
    <t>►</t>
  </si>
  <si>
    <t>◄ Unhide these columns to extend the timeline</t>
  </si>
  <si>
    <t>Unhide rows to list up to 10 items per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</si>
</sst>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d"/>
    <numFmt numFmtId="165" formatCode="mmm\ d\,\ yyyy"/>
    <numFmt numFmtId="166" formatCode="dddd"/>
    <numFmt numFmtId="167" formatCode="mmmm\ yyyy"/>
  </numFmts>
  <fonts count="68" x14ac:knownFonts="1">
    <font>
      <sz val="11"/>
      <color theme="1"/>
      <name val="Arial"/>
      <family val="2"/>
      <scheme val="minor"/>
    </font>
    <font>
      <b/>
      <sz val="20"/>
      <color theme="4" tint="-0.249977111117893"/>
      <name val="Arial"/>
      <family val="2"/>
      <scheme val="major"/>
    </font>
    <font>
      <sz val="10"/>
      <name val="Arial"/>
      <family val="2"/>
    </font>
    <font>
      <b/>
      <sz val="11"/>
      <name val="Arial"/>
      <family val="2"/>
      <scheme val="minor"/>
    </font>
    <font>
      <sz val="11"/>
      <name val="Arial"/>
      <family val="2"/>
    </font>
    <font>
      <u/>
      <sz val="11"/>
      <color indexed="12"/>
      <name val="Arial"/>
      <family val="2"/>
    </font>
    <font>
      <sz val="10"/>
      <color theme="1" tint="0.499984740745262"/>
      <name val="Arial"/>
      <family val="2"/>
      <scheme val="minor"/>
    </font>
    <font>
      <b/>
      <sz val="11"/>
      <color theme="1"/>
      <name val="Arial"/>
      <family val="2"/>
      <scheme val="minor"/>
    </font>
    <font>
      <b/>
      <sz val="9"/>
      <color theme="0"/>
      <name val="Arial"/>
      <family val="2"/>
      <scheme val="minor"/>
    </font>
    <font>
      <i/>
      <sz val="9"/>
      <color theme="1"/>
      <name val="Arial"/>
      <family val="2"/>
      <scheme val="minor"/>
    </font>
    <font>
      <sz val="12"/>
      <name val="Arial"/>
      <family val="2"/>
    </font>
    <font>
      <b/>
      <sz val="12"/>
      <name val="Arial"/>
      <family val="2"/>
    </font>
    <font>
      <u/>
      <sz val="12"/>
      <color indexed="12"/>
      <name val="Arial"/>
      <family val="2"/>
    </font>
    <font>
      <sz val="8"/>
      <color theme="1"/>
      <name val="Arial"/>
      <family val="2"/>
      <scheme val="minor"/>
    </font>
    <font>
      <sz val="10"/>
      <color theme="0" tint="-0.499984740745262"/>
      <name val="Arial"/>
      <family val="2"/>
      <scheme val="minor"/>
    </font>
    <font>
      <sz val="12"/>
      <color theme="1"/>
      <name val="Arial"/>
      <family val="2"/>
    </font>
    <font>
      <i/>
      <sz val="11"/>
      <color theme="1"/>
      <name val="Arial"/>
      <family val="2"/>
      <scheme val="minor"/>
    </font>
    <font>
      <b/>
      <sz val="11"/>
      <color theme="0"/>
      <name val="Arial"/>
      <family val="2"/>
      <scheme val="minor"/>
    </font>
    <font>
      <sz val="9"/>
      <color theme="1"/>
      <name val="Arial"/>
      <family val="2"/>
      <scheme val="minor"/>
    </font>
    <font>
      <sz val="11"/>
      <color theme="4"/>
      <name val="Arial"/>
      <family val="2"/>
      <scheme val="minor"/>
    </font>
    <font>
      <sz val="11"/>
      <color theme="0"/>
      <name val="Arial"/>
      <family val="2"/>
      <scheme val="minor"/>
    </font>
    <font>
      <sz val="8"/>
      <name val="Arial"/>
      <family val="2"/>
      <scheme val="minor"/>
    </font>
    <font>
      <u/>
      <sz val="10"/>
      <color indexed="12"/>
      <name val="Arial"/>
      <family val="2"/>
    </font>
    <font>
      <sz val="8"/>
      <name val="Arial"/>
      <family val="2"/>
    </font>
    <font>
      <b/>
      <sz val="18"/>
      <color theme="0"/>
      <name val="Arial"/>
      <family val="2"/>
    </font>
    <font>
      <sz val="18"/>
      <color theme="0"/>
      <name val="Arial"/>
      <family val="2"/>
    </font>
    <font>
      <b/>
      <sz val="12"/>
      <color rgb="FF234372"/>
      <name val="Arial"/>
      <family val="2"/>
    </font>
    <font>
      <sz val="12"/>
      <color rgb="FF234372"/>
      <name val="Arial"/>
      <family val="2"/>
    </font>
    <font>
      <sz val="14"/>
      <color rgb="FF234372"/>
      <name val="Arial"/>
      <family val="2"/>
    </font>
    <font>
      <i/>
      <sz val="8"/>
      <color theme="1"/>
      <name val="Arial"/>
      <family val="2"/>
      <scheme val="minor"/>
    </font>
    <font>
      <sz val="11"/>
      <color theme="8" tint="-0.249977111117893"/>
      <name val="Arial"/>
      <family val="2"/>
      <scheme val="minor"/>
    </font>
    <font>
      <sz val="11"/>
      <color theme="4" tint="-0.249977111117893"/>
      <name val="Arial"/>
      <family val="2"/>
      <scheme val="minor"/>
    </font>
    <font>
      <sz val="11"/>
      <color theme="5" tint="-0.249977111117893"/>
      <name val="Arial"/>
      <family val="2"/>
      <scheme val="minor"/>
    </font>
    <font>
      <sz val="11"/>
      <color theme="6" tint="-0.249977111117893"/>
      <name val="Arial"/>
      <family val="2"/>
      <scheme val="minor"/>
    </font>
    <font>
      <sz val="11"/>
      <color theme="9" tint="-0.249977111117893"/>
      <name val="Arial"/>
      <family val="2"/>
      <scheme val="minor"/>
    </font>
    <font>
      <sz val="10"/>
      <color theme="1"/>
      <name val="Arial"/>
      <family val="2"/>
      <scheme val="minor"/>
    </font>
    <font>
      <i/>
      <sz val="10"/>
      <color theme="1"/>
      <name val="Arial"/>
      <family val="2"/>
      <scheme val="minor"/>
    </font>
    <font>
      <sz val="20"/>
      <color theme="1"/>
      <name val="Arial"/>
      <family val="2"/>
      <scheme val="minor"/>
    </font>
    <font>
      <sz val="11"/>
      <color theme="7" tint="-0.249977111117893"/>
      <name val="Arial"/>
      <family val="2"/>
      <scheme val="minor"/>
    </font>
    <font>
      <i/>
      <sz val="8"/>
      <name val="Arial"/>
      <family val="2"/>
    </font>
    <font>
      <b/>
      <sz val="12"/>
      <color theme="0"/>
      <name val="Arial"/>
      <family val="1"/>
      <scheme val="major"/>
    </font>
    <font>
      <b/>
      <sz val="9"/>
      <name val="Arial"/>
      <family val="2"/>
    </font>
    <font>
      <b/>
      <sz val="8"/>
      <name val="Arial"/>
      <family val="2"/>
      <scheme val="minor"/>
    </font>
    <font>
      <sz val="24"/>
      <color theme="4"/>
      <name val="Arial"/>
      <family val="1"/>
      <scheme val="major"/>
    </font>
    <font>
      <sz val="36"/>
      <color theme="4"/>
      <name val="Arial"/>
      <family val="1"/>
      <scheme val="major"/>
    </font>
    <font>
      <i/>
      <sz val="10"/>
      <name val="Arial"/>
      <family val="2"/>
    </font>
    <font>
      <b/>
      <i/>
      <sz val="12"/>
      <color theme="4"/>
      <name val="Arial"/>
      <family val="2"/>
    </font>
    <font>
      <u/>
      <sz val="10"/>
      <color theme="1" tint="0.499984740745262"/>
      <name val="Arial"/>
      <family val="2"/>
    </font>
    <font>
      <sz val="6"/>
      <name val="Arial"/>
      <family val="2"/>
      <scheme val="minor"/>
    </font>
    <font>
      <b/>
      <sz val="12"/>
      <name val="Arial"/>
      <family val="2"/>
      <scheme val="major"/>
    </font>
    <font>
      <b/>
      <sz val="10"/>
      <name val="Arial"/>
      <family val="2"/>
    </font>
    <font>
      <b/>
      <sz val="11"/>
      <color rgb="FFC00000"/>
      <name val="Arial"/>
      <family val="2"/>
      <scheme val="minor"/>
    </font>
    <font>
      <b/>
      <sz val="11"/>
      <color rgb="FFFF6600"/>
      <name val="Arial"/>
      <family val="2"/>
      <scheme val="minor"/>
    </font>
    <font>
      <b/>
      <sz val="11"/>
      <color rgb="FF0070C0"/>
      <name val="Arial"/>
      <family val="2"/>
      <scheme val="minor"/>
    </font>
    <font>
      <sz val="8"/>
      <color indexed="81"/>
      <name val="Tahoma"/>
      <family val="2"/>
    </font>
    <font>
      <sz val="11"/>
      <color theme="4"/>
      <name val="Arial Narrow"/>
      <family val="2"/>
    </font>
    <font>
      <sz val="1"/>
      <color theme="0"/>
      <name val="Arial"/>
      <family val="2"/>
      <scheme val="minor"/>
    </font>
    <font>
      <sz val="9"/>
      <color theme="0" tint="-0.34998626667073579"/>
      <name val="Arial"/>
      <family val="2"/>
      <scheme val="minor"/>
    </font>
    <font>
      <u/>
      <sz val="9"/>
      <color theme="0" tint="-0.34998626667073579"/>
      <name val="Arial"/>
      <family val="2"/>
    </font>
    <font>
      <sz val="9"/>
      <color indexed="81"/>
      <name val="Tahoma"/>
      <family val="2"/>
    </font>
    <font>
      <b/>
      <sz val="9"/>
      <color indexed="81"/>
      <name val="Tahoma"/>
      <family val="2"/>
    </font>
    <font>
      <sz val="9"/>
      <color theme="1" tint="0.499984740745262"/>
      <name val="Arial"/>
      <family val="2"/>
    </font>
    <font>
      <sz val="12"/>
      <color theme="1"/>
      <name val="Arial"/>
      <family val="2"/>
      <scheme val="minor"/>
    </font>
    <font>
      <sz val="18"/>
      <color indexed="12"/>
      <name val="Arial"/>
      <family val="2"/>
    </font>
    <font>
      <sz val="24"/>
      <color theme="4" tint="-0.249977111117893"/>
      <name val="Arial"/>
      <family val="2"/>
      <scheme val="major"/>
    </font>
    <font>
      <sz val="9"/>
      <color indexed="12"/>
      <name val="Arial"/>
      <family val="2"/>
    </font>
    <font>
      <sz val="9"/>
      <color theme="4"/>
      <name val="Arial"/>
      <family val="2"/>
      <scheme val="minor"/>
    </font>
    <font>
      <i/>
      <sz val="12"/>
      <color theme="4"/>
      <name val="Arial"/>
      <family val="2"/>
    </font>
  </fonts>
  <fills count="22">
    <fill>
      <patternFill patternType="none"/>
    </fill>
    <fill>
      <patternFill patternType="gray125"/>
    </fill>
    <fill>
      <patternFill patternType="solid">
        <fgColor theme="0" tint="-4.9989318521683403E-2"/>
        <bgColor indexed="64"/>
      </patternFill>
    </fill>
    <fill>
      <patternFill patternType="solid">
        <fgColor theme="4"/>
        <bgColor theme="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rgb="FF3464AB"/>
        <bgColor indexed="64"/>
      </patternFill>
    </fill>
    <fill>
      <patternFill patternType="solid">
        <fgColor rgb="FFDEE8F5"/>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4"/>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s>
  <borders count="28">
    <border>
      <left/>
      <right/>
      <top/>
      <bottom/>
      <diagonal/>
    </border>
    <border>
      <left/>
      <right/>
      <top style="thin">
        <color theme="0" tint="-0.34998626667073579"/>
      </top>
      <bottom/>
      <diagonal/>
    </border>
    <border>
      <left style="thin">
        <color theme="0" tint="-0.14996795556505021"/>
      </left>
      <right style="thin">
        <color theme="0" tint="-0.14996795556505021"/>
      </right>
      <top style="medium">
        <color theme="0" tint="-0.14996795556505021"/>
      </top>
      <bottom style="medium">
        <color theme="0" tint="-0.14996795556505021"/>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6795556505021"/>
      </left>
      <right style="thin">
        <color theme="0" tint="-0.14996795556505021"/>
      </right>
      <top/>
      <bottom style="medium">
        <color theme="0" tint="-0.14996795556505021"/>
      </bottom>
      <diagonal/>
    </border>
    <border>
      <left style="thin">
        <color theme="4" tint="0.39994506668294322"/>
      </left>
      <right style="thin">
        <color theme="0" tint="-0.14996795556505021"/>
      </right>
      <top/>
      <bottom/>
      <diagonal/>
    </border>
    <border>
      <left style="thin">
        <color theme="0" tint="-0.14996795556505021"/>
      </left>
      <right style="thin">
        <color theme="0" tint="-0.14996795556505021"/>
      </right>
      <top/>
      <bottom/>
      <diagonal/>
    </border>
    <border>
      <left/>
      <right/>
      <top style="thin">
        <color theme="4" tint="0.39991454817346722"/>
      </top>
      <bottom/>
      <diagonal/>
    </border>
    <border>
      <left/>
      <right style="thin">
        <color theme="4" tint="0.39991454817346722"/>
      </right>
      <top style="thin">
        <color theme="4" tint="0.39991454817346722"/>
      </top>
      <bottom/>
      <diagonal/>
    </border>
    <border>
      <left style="thin">
        <color theme="4" tint="0.39994506668294322"/>
      </left>
      <right/>
      <top style="thin">
        <color theme="4" tint="0.39991454817346722"/>
      </top>
      <bottom/>
      <diagonal/>
    </border>
    <border>
      <left style="thin">
        <color theme="0" tint="-0.14996795556505021"/>
      </left>
      <right style="thin">
        <color theme="4" tint="0.39991454817346722"/>
      </right>
      <top/>
      <bottom/>
      <diagonal/>
    </border>
    <border>
      <left style="thin">
        <color theme="4" tint="0.39991454817346722"/>
      </left>
      <right/>
      <top style="thin">
        <color theme="4" tint="0.39991454817346722"/>
      </top>
      <bottom/>
      <diagonal/>
    </border>
    <border>
      <left/>
      <right style="thin">
        <color theme="4" tint="0.39988402966399123"/>
      </right>
      <top style="thin">
        <color theme="4" tint="0.39991454817346722"/>
      </top>
      <bottom/>
      <diagonal/>
    </border>
    <border>
      <left style="thin">
        <color theme="4" tint="0.39991454817346722"/>
      </left>
      <right style="thin">
        <color theme="0" tint="-0.14996795556505021"/>
      </right>
      <top/>
      <bottom/>
      <diagonal/>
    </border>
    <border>
      <left style="thin">
        <color theme="0" tint="-0.14996795556505021"/>
      </left>
      <right style="thin">
        <color theme="4" tint="0.39988402966399123"/>
      </right>
      <top/>
      <bottom/>
      <diagonal/>
    </border>
    <border>
      <left/>
      <right/>
      <top/>
      <bottom style="thin">
        <color rgb="FF3464AB"/>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4"/>
      </left>
      <right/>
      <top style="thin">
        <color theme="4"/>
      </top>
      <bottom style="thin">
        <color theme="0" tint="-0.499984740745262"/>
      </bottom>
      <diagonal/>
    </border>
    <border>
      <left/>
      <right/>
      <top style="thin">
        <color theme="4"/>
      </top>
      <bottom style="thin">
        <color theme="0" tint="-0.499984740745262"/>
      </bottom>
      <diagonal/>
    </border>
    <border>
      <left/>
      <right style="thin">
        <color theme="4"/>
      </right>
      <top style="thin">
        <color theme="4"/>
      </top>
      <bottom style="thin">
        <color theme="0" tint="-0.499984740745262"/>
      </bottom>
      <diagonal/>
    </border>
    <border>
      <left/>
      <right/>
      <top style="medium">
        <color theme="0" tint="-0.14996795556505021"/>
      </top>
      <bottom/>
      <diagonal/>
    </border>
  </borders>
  <cellStyleXfs count="4">
    <xf numFmtId="0" fontId="0" fillId="0" borderId="0"/>
    <xf numFmtId="0" fontId="5" fillId="0" borderId="0" applyNumberFormat="0" applyFill="0" applyBorder="0" applyAlignment="0" applyProtection="0">
      <alignment vertical="top"/>
      <protection locked="0"/>
    </xf>
    <xf numFmtId="0" fontId="2" fillId="0" borderId="0"/>
    <xf numFmtId="0" fontId="22" fillId="0" borderId="0" applyNumberFormat="0" applyFill="0" applyBorder="0" applyAlignment="0" applyProtection="0">
      <alignment vertical="top"/>
      <protection locked="0"/>
    </xf>
  </cellStyleXfs>
  <cellXfs count="148">
    <xf numFmtId="0" fontId="0" fillId="0" borderId="0" xfId="0"/>
    <xf numFmtId="0" fontId="0" fillId="0" borderId="0" xfId="0" applyAlignment="1">
      <alignment vertical="top"/>
    </xf>
    <xf numFmtId="0" fontId="3" fillId="0" borderId="0" xfId="0" applyFont="1"/>
    <xf numFmtId="0" fontId="0" fillId="0" borderId="0" xfId="0" applyAlignment="1">
      <alignment vertical="top" wrapText="1"/>
    </xf>
    <xf numFmtId="0" fontId="0" fillId="0" borderId="0" xfId="0" applyAlignment="1">
      <alignment vertical="center"/>
    </xf>
    <xf numFmtId="0" fontId="0" fillId="0" borderId="0" xfId="0" applyAlignment="1">
      <alignment horizontal="center"/>
    </xf>
    <xf numFmtId="0" fontId="8" fillId="3" borderId="1" xfId="0" applyFont="1" applyFill="1" applyBorder="1" applyAlignment="1">
      <alignment horizontal="center" vertical="center" wrapText="1"/>
    </xf>
    <xf numFmtId="14" fontId="0" fillId="0" borderId="2" xfId="0" applyNumberFormat="1" applyBorder="1" applyAlignment="1">
      <alignment horizontal="center" vertical="center"/>
    </xf>
    <xf numFmtId="0" fontId="0" fillId="0" borderId="0" xfId="0" applyAlignment="1">
      <alignment horizontal="right"/>
    </xf>
    <xf numFmtId="0" fontId="2" fillId="0" borderId="0" xfId="0" applyFont="1"/>
    <xf numFmtId="0" fontId="0" fillId="0" borderId="0" xfId="0" applyAlignment="1">
      <alignment horizontal="right" vertical="center"/>
    </xf>
    <xf numFmtId="14" fontId="0" fillId="0" borderId="4" xfId="0" applyNumberFormat="1" applyBorder="1" applyAlignment="1">
      <alignment horizontal="center" vertical="center"/>
    </xf>
    <xf numFmtId="0" fontId="0" fillId="0" borderId="4" xfId="0" applyBorder="1" applyAlignment="1">
      <alignment horizontal="center" vertical="center"/>
    </xf>
    <xf numFmtId="0" fontId="16" fillId="0" borderId="0" xfId="0" applyFont="1"/>
    <xf numFmtId="164" fontId="13" fillId="4" borderId="6" xfId="0" applyNumberFormat="1" applyFont="1" applyFill="1" applyBorder="1" applyAlignment="1">
      <alignment horizontal="center" vertical="center" wrapText="1"/>
    </xf>
    <xf numFmtId="164" fontId="13" fillId="4" borderId="7" xfId="0" applyNumberFormat="1" applyFont="1" applyFill="1" applyBorder="1" applyAlignment="1">
      <alignment horizontal="center" vertical="center" wrapText="1"/>
    </xf>
    <xf numFmtId="164" fontId="13" fillId="4" borderId="11" xfId="0" applyNumberFormat="1" applyFont="1" applyFill="1" applyBorder="1" applyAlignment="1">
      <alignment horizontal="center" vertical="center" wrapText="1"/>
    </xf>
    <xf numFmtId="164" fontId="13" fillId="4" borderId="14" xfId="0" applyNumberFormat="1" applyFont="1" applyFill="1" applyBorder="1" applyAlignment="1">
      <alignment horizontal="center" vertical="center" wrapText="1"/>
    </xf>
    <xf numFmtId="164" fontId="13" fillId="4" borderId="15" xfId="0" applyNumberFormat="1" applyFont="1" applyFill="1" applyBorder="1" applyAlignment="1">
      <alignment horizontal="center" vertical="center" wrapText="1"/>
    </xf>
    <xf numFmtId="0" fontId="18" fillId="5" borderId="5" xfId="0" applyFont="1" applyFill="1" applyBorder="1" applyAlignment="1">
      <alignment horizontal="center" vertical="center" shrinkToFit="1"/>
    </xf>
    <xf numFmtId="0" fontId="17" fillId="3" borderId="1" xfId="0" applyFont="1" applyFill="1" applyBorder="1" applyAlignment="1">
      <alignment horizontal="center" vertical="center"/>
    </xf>
    <xf numFmtId="0" fontId="0" fillId="0" borderId="2" xfId="0" applyBorder="1" applyAlignment="1">
      <alignment horizontal="left" vertical="center"/>
    </xf>
    <xf numFmtId="0" fontId="9" fillId="2" borderId="2" xfId="0" applyFont="1" applyFill="1" applyBorder="1" applyAlignment="1">
      <alignment horizontal="left" vertical="center"/>
    </xf>
    <xf numFmtId="0" fontId="7" fillId="0" borderId="0" xfId="0" applyFont="1" applyAlignment="1">
      <alignment vertical="top" wrapText="1"/>
    </xf>
    <xf numFmtId="0" fontId="0" fillId="0" borderId="2" xfId="0" applyBorder="1" applyAlignment="1">
      <alignment horizontal="left" vertical="center" indent="1"/>
    </xf>
    <xf numFmtId="0" fontId="2" fillId="0" borderId="0" xfId="2"/>
    <xf numFmtId="0" fontId="2" fillId="0" borderId="0" xfId="2" applyAlignment="1">
      <alignment vertical="center"/>
    </xf>
    <xf numFmtId="0" fontId="23" fillId="0" borderId="0" xfId="2" applyFont="1"/>
    <xf numFmtId="0" fontId="24" fillId="8" borderId="16" xfId="2" applyFont="1" applyFill="1" applyBorder="1" applyAlignment="1">
      <alignment horizontal="left" vertical="center" indent="1"/>
    </xf>
    <xf numFmtId="0" fontId="25" fillId="8" borderId="16" xfId="2" applyFont="1" applyFill="1" applyBorder="1" applyAlignment="1">
      <alignment vertical="center"/>
    </xf>
    <xf numFmtId="0" fontId="2" fillId="7" borderId="0" xfId="2" applyFill="1"/>
    <xf numFmtId="0" fontId="10" fillId="7" borderId="0" xfId="2" applyFont="1" applyFill="1" applyAlignment="1">
      <alignment horizontal="left" wrapText="1" indent="1"/>
    </xf>
    <xf numFmtId="0" fontId="4" fillId="7" borderId="0" xfId="2" applyFont="1" applyFill="1"/>
    <xf numFmtId="0" fontId="10" fillId="7" borderId="0" xfId="2" applyFont="1" applyFill="1"/>
    <xf numFmtId="0" fontId="10" fillId="7" borderId="0" xfId="2" applyFont="1" applyFill="1" applyAlignment="1">
      <alignment horizontal="left" wrapText="1"/>
    </xf>
    <xf numFmtId="0" fontId="11" fillId="7" borderId="0" xfId="2" applyFont="1" applyFill="1" applyAlignment="1">
      <alignment horizontal="left" wrapText="1"/>
    </xf>
    <xf numFmtId="0" fontId="12" fillId="7" borderId="0" xfId="2" applyFont="1" applyFill="1" applyAlignment="1">
      <alignment horizontal="left" wrapText="1"/>
    </xf>
    <xf numFmtId="0" fontId="10" fillId="7" borderId="0" xfId="2" applyFont="1" applyFill="1" applyAlignment="1">
      <alignment horizontal="left"/>
    </xf>
    <xf numFmtId="0" fontId="15" fillId="7" borderId="0" xfId="2" applyFont="1" applyFill="1" applyAlignment="1">
      <alignment horizontal="left" wrapText="1"/>
    </xf>
    <xf numFmtId="0" fontId="5" fillId="7" borderId="0" xfId="1" applyFill="1" applyAlignment="1" applyProtection="1">
      <alignment horizontal="left" wrapText="1"/>
    </xf>
    <xf numFmtId="0" fontId="24" fillId="8" borderId="16" xfId="0" applyFont="1" applyFill="1" applyBorder="1" applyAlignment="1">
      <alignment horizontal="left" vertical="center"/>
    </xf>
    <xf numFmtId="0" fontId="26" fillId="9" borderId="0" xfId="0" applyFont="1" applyFill="1" applyAlignment="1">
      <alignment vertical="center"/>
    </xf>
    <xf numFmtId="0" fontId="27" fillId="9" borderId="0" xfId="0" applyFont="1" applyFill="1" applyAlignment="1">
      <alignment vertical="center"/>
    </xf>
    <xf numFmtId="0" fontId="28" fillId="9" borderId="0" xfId="0" applyFont="1" applyFill="1" applyAlignment="1">
      <alignment vertical="center"/>
    </xf>
    <xf numFmtId="0" fontId="5" fillId="0" borderId="0" xfId="3" applyFont="1" applyFill="1" applyAlignment="1" applyProtection="1"/>
    <xf numFmtId="0" fontId="5" fillId="0" borderId="0" xfId="1" applyFill="1" applyAlignment="1" applyProtection="1"/>
    <xf numFmtId="0" fontId="9" fillId="2" borderId="2" xfId="0" applyFont="1" applyFill="1" applyBorder="1" applyAlignment="1">
      <alignment horizontal="center" vertical="center"/>
    </xf>
    <xf numFmtId="0" fontId="8" fillId="3" borderId="1" xfId="0" applyFont="1" applyFill="1" applyBorder="1" applyAlignment="1">
      <alignment horizontal="left" vertical="center"/>
    </xf>
    <xf numFmtId="0" fontId="8" fillId="3" borderId="1" xfId="0" applyFont="1" applyFill="1" applyBorder="1" applyAlignment="1">
      <alignment horizontal="left" vertical="center" wrapText="1"/>
    </xf>
    <xf numFmtId="0" fontId="35" fillId="0" borderId="2" xfId="0" applyFont="1" applyBorder="1" applyAlignment="1">
      <alignment horizontal="center" vertical="center" wrapText="1"/>
    </xf>
    <xf numFmtId="0" fontId="36" fillId="2" borderId="2" xfId="0" applyFont="1" applyFill="1" applyBorder="1" applyAlignment="1">
      <alignment horizontal="center" vertical="center" wrapText="1"/>
    </xf>
    <xf numFmtId="0" fontId="18" fillId="0" borderId="2" xfId="0" applyFont="1" applyBorder="1" applyAlignment="1">
      <alignment horizontal="left" vertical="center" wrapText="1"/>
    </xf>
    <xf numFmtId="0" fontId="9" fillId="2" borderId="2" xfId="0" applyFont="1" applyFill="1" applyBorder="1" applyAlignment="1">
      <alignment horizontal="left" vertical="center" wrapText="1"/>
    </xf>
    <xf numFmtId="0" fontId="37" fillId="0" borderId="0" xfId="0" applyFont="1" applyAlignment="1">
      <alignment vertical="center"/>
    </xf>
    <xf numFmtId="0" fontId="0" fillId="0" borderId="2" xfId="0" applyBorder="1" applyAlignment="1">
      <alignment horizontal="center" vertical="center"/>
    </xf>
    <xf numFmtId="14" fontId="6" fillId="2" borderId="2" xfId="0" applyNumberFormat="1" applyFont="1" applyFill="1" applyBorder="1" applyAlignment="1">
      <alignment horizontal="center" vertical="center"/>
    </xf>
    <xf numFmtId="0" fontId="35" fillId="0" borderId="2" xfId="0" applyFont="1" applyBorder="1" applyAlignment="1">
      <alignment horizontal="left" vertical="center"/>
    </xf>
    <xf numFmtId="0" fontId="5" fillId="0" borderId="2" xfId="1" applyFill="1" applyBorder="1" applyAlignment="1" applyProtection="1">
      <alignment horizontal="left" vertical="center"/>
    </xf>
    <xf numFmtId="0" fontId="36" fillId="2" borderId="2" xfId="0" applyFont="1" applyFill="1" applyBorder="1" applyAlignment="1">
      <alignment horizontal="left" vertical="center"/>
    </xf>
    <xf numFmtId="14" fontId="23" fillId="0" borderId="0" xfId="2" applyNumberFormat="1" applyFont="1" applyAlignment="1">
      <alignment horizontal="center"/>
    </xf>
    <xf numFmtId="0" fontId="39" fillId="0" borderId="0" xfId="2" applyFont="1" applyAlignment="1">
      <alignment vertical="center"/>
    </xf>
    <xf numFmtId="0" fontId="20" fillId="17" borderId="4" xfId="0" applyFont="1" applyFill="1" applyBorder="1" applyAlignment="1">
      <alignment horizontal="center" vertical="center"/>
    </xf>
    <xf numFmtId="0" fontId="20" fillId="19" borderId="4" xfId="0" applyFont="1" applyFill="1" applyBorder="1" applyAlignment="1">
      <alignment horizontal="center" vertical="center"/>
    </xf>
    <xf numFmtId="0" fontId="20" fillId="20" borderId="4" xfId="0" applyFont="1" applyFill="1" applyBorder="1" applyAlignment="1">
      <alignment horizontal="center" vertical="center"/>
    </xf>
    <xf numFmtId="0" fontId="20" fillId="16" borderId="4" xfId="0" applyFont="1" applyFill="1" applyBorder="1" applyAlignment="1">
      <alignment horizontal="center" vertical="center"/>
    </xf>
    <xf numFmtId="0" fontId="20" fillId="18" borderId="4" xfId="0" applyFont="1" applyFill="1" applyBorder="1" applyAlignment="1">
      <alignment horizontal="center" vertical="center"/>
    </xf>
    <xf numFmtId="0" fontId="20" fillId="21" borderId="4" xfId="0" applyFont="1" applyFill="1" applyBorder="1" applyAlignment="1">
      <alignment horizontal="center" vertical="center"/>
    </xf>
    <xf numFmtId="0" fontId="45" fillId="0" borderId="0" xfId="2" applyFont="1" applyAlignment="1">
      <alignment horizontal="center" vertical="center"/>
    </xf>
    <xf numFmtId="0" fontId="14" fillId="0" borderId="0" xfId="0" applyFont="1" applyAlignment="1">
      <alignment horizontal="right" vertical="center"/>
    </xf>
    <xf numFmtId="0" fontId="42" fillId="0" borderId="21" xfId="2" applyFont="1" applyBorder="1" applyAlignment="1">
      <alignment vertical="center" wrapText="1"/>
    </xf>
    <xf numFmtId="0" fontId="42" fillId="0" borderId="23" xfId="2" applyFont="1" applyBorder="1" applyAlignment="1">
      <alignment vertical="center" wrapText="1"/>
    </xf>
    <xf numFmtId="0" fontId="46" fillId="0" borderId="0" xfId="2" applyFont="1" applyAlignment="1">
      <alignment vertical="center"/>
    </xf>
    <xf numFmtId="0" fontId="8" fillId="3" borderId="1" xfId="0" applyFont="1" applyFill="1" applyBorder="1" applyAlignment="1">
      <alignment horizontal="left" vertical="center" wrapText="1" indent="1"/>
    </xf>
    <xf numFmtId="0" fontId="16" fillId="0" borderId="0" xfId="0" applyFont="1" applyAlignment="1">
      <alignment horizontal="center"/>
    </xf>
    <xf numFmtId="0" fontId="13" fillId="0" borderId="2" xfId="0" applyFont="1" applyBorder="1" applyAlignment="1">
      <alignment horizontal="center" vertical="center" wrapText="1"/>
    </xf>
    <xf numFmtId="0" fontId="29" fillId="2" borderId="2" xfId="0" applyFont="1" applyFill="1" applyBorder="1" applyAlignment="1">
      <alignment horizontal="center" vertical="center" wrapText="1"/>
    </xf>
    <xf numFmtId="0" fontId="7" fillId="10" borderId="0" xfId="0" applyFont="1" applyFill="1" applyAlignment="1">
      <alignment horizontal="left" vertical="center" indent="1"/>
    </xf>
    <xf numFmtId="0" fontId="7" fillId="10" borderId="0" xfId="0" applyFont="1" applyFill="1" applyAlignment="1">
      <alignment horizontal="left" vertical="center" wrapText="1"/>
    </xf>
    <xf numFmtId="0" fontId="7" fillId="10" borderId="0" xfId="0" applyFont="1" applyFill="1" applyAlignment="1">
      <alignment horizontal="center" vertical="center"/>
    </xf>
    <xf numFmtId="0" fontId="18" fillId="10" borderId="0" xfId="0" applyFont="1" applyFill="1" applyAlignment="1">
      <alignment horizontal="left" vertical="center" wrapText="1"/>
    </xf>
    <xf numFmtId="0" fontId="35" fillId="10" borderId="0" xfId="0" applyFont="1" applyFill="1" applyAlignment="1">
      <alignment horizontal="center" vertical="center" wrapText="1"/>
    </xf>
    <xf numFmtId="0" fontId="0" fillId="10" borderId="0" xfId="0" applyFill="1" applyAlignment="1">
      <alignment horizontal="center" vertical="center"/>
    </xf>
    <xf numFmtId="14" fontId="0" fillId="10" borderId="0" xfId="0" applyNumberFormat="1" applyFill="1" applyAlignment="1">
      <alignment horizontal="center" vertical="center"/>
    </xf>
    <xf numFmtId="0" fontId="35" fillId="10" borderId="0" xfId="0" applyFont="1" applyFill="1" applyAlignment="1">
      <alignment horizontal="left" vertical="center"/>
    </xf>
    <xf numFmtId="0" fontId="1" fillId="0" borderId="0" xfId="0" applyFont="1"/>
    <xf numFmtId="0" fontId="48" fillId="0" borderId="20" xfId="2" applyFont="1" applyBorder="1" applyAlignment="1">
      <alignment vertical="center" wrapText="1"/>
    </xf>
    <xf numFmtId="0" fontId="48" fillId="0" borderId="22" xfId="2" applyFont="1" applyBorder="1" applyAlignment="1">
      <alignment vertical="center" wrapText="1"/>
    </xf>
    <xf numFmtId="164" fontId="49" fillId="0" borderId="18" xfId="2" applyNumberFormat="1" applyFont="1" applyBorder="1" applyAlignment="1">
      <alignment horizontal="center" vertical="center" wrapText="1"/>
    </xf>
    <xf numFmtId="0" fontId="50" fillId="0" borderId="17" xfId="2" applyFont="1" applyBorder="1" applyAlignment="1" applyProtection="1">
      <alignment horizontal="center" vertical="center"/>
      <protection locked="0"/>
    </xf>
    <xf numFmtId="0" fontId="41" fillId="0" borderId="0" xfId="2" applyFont="1" applyAlignment="1">
      <alignment horizontal="center"/>
    </xf>
    <xf numFmtId="0" fontId="35" fillId="2" borderId="2" xfId="0" applyFont="1" applyFill="1" applyBorder="1" applyAlignment="1">
      <alignment horizontal="center" vertical="center" wrapText="1"/>
    </xf>
    <xf numFmtId="0" fontId="0" fillId="0" borderId="2" xfId="0" applyBorder="1" applyAlignment="1">
      <alignment horizontal="left" vertical="center" wrapText="1" indent="1"/>
    </xf>
    <xf numFmtId="0" fontId="2" fillId="0" borderId="0" xfId="2" applyAlignment="1">
      <alignment horizontal="left" vertical="center"/>
    </xf>
    <xf numFmtId="0" fontId="55" fillId="0" borderId="19" xfId="2" applyFont="1" applyBorder="1" applyAlignment="1">
      <alignment horizontal="left" vertical="center" shrinkToFit="1"/>
    </xf>
    <xf numFmtId="0" fontId="35" fillId="0" borderId="3" xfId="0" applyFont="1" applyBorder="1" applyAlignment="1">
      <alignment horizontal="center" vertical="center"/>
    </xf>
    <xf numFmtId="0" fontId="35" fillId="2" borderId="3" xfId="0" applyFont="1" applyFill="1" applyBorder="1" applyAlignment="1">
      <alignment vertical="center"/>
    </xf>
    <xf numFmtId="0" fontId="56" fillId="0" borderId="0" xfId="0" applyFont="1"/>
    <xf numFmtId="0" fontId="47" fillId="0" borderId="0" xfId="1" applyFont="1" applyAlignment="1" applyProtection="1">
      <alignment horizontal="left"/>
    </xf>
    <xf numFmtId="0" fontId="0" fillId="0" borderId="27" xfId="0" applyBorder="1"/>
    <xf numFmtId="0" fontId="57" fillId="0" borderId="27" xfId="0" applyFont="1" applyBorder="1" applyAlignment="1">
      <alignment horizontal="right"/>
    </xf>
    <xf numFmtId="0" fontId="8" fillId="3" borderId="0" xfId="0" applyFont="1" applyFill="1" applyAlignment="1">
      <alignment horizontal="center" vertical="center" wrapText="1"/>
    </xf>
    <xf numFmtId="0" fontId="0" fillId="0" borderId="0" xfId="0" applyAlignment="1">
      <alignment horizontal="center" vertical="center"/>
    </xf>
    <xf numFmtId="0" fontId="7" fillId="0" borderId="0" xfId="0" applyFont="1" applyAlignment="1">
      <alignment horizontal="right"/>
    </xf>
    <xf numFmtId="0" fontId="0" fillId="0" borderId="0" xfId="0" applyAlignment="1">
      <alignment horizontal="left"/>
    </xf>
    <xf numFmtId="0" fontId="61" fillId="0" borderId="0" xfId="2" applyFont="1" applyAlignment="1">
      <alignment horizontal="left" vertical="center"/>
    </xf>
    <xf numFmtId="0" fontId="61" fillId="0" borderId="0" xfId="2" applyFont="1" applyAlignment="1">
      <alignment horizontal="right" vertical="center"/>
    </xf>
    <xf numFmtId="0" fontId="63" fillId="0" borderId="0" xfId="1" applyFont="1" applyAlignment="1" applyProtection="1">
      <alignment horizontal="right"/>
    </xf>
    <xf numFmtId="0" fontId="62" fillId="0" borderId="0" xfId="0" applyFont="1"/>
    <xf numFmtId="0" fontId="5" fillId="0" borderId="0" xfId="1" applyFill="1" applyAlignment="1" applyProtection="1">
      <alignment horizontal="left" vertical="center"/>
    </xf>
    <xf numFmtId="0" fontId="7" fillId="6" borderId="0" xfId="0" applyFont="1" applyFill="1" applyAlignment="1">
      <alignment vertical="center"/>
    </xf>
    <xf numFmtId="0" fontId="0" fillId="6" borderId="0" xfId="0" applyFill="1" applyAlignment="1">
      <alignment vertical="center"/>
    </xf>
    <xf numFmtId="0" fontId="19" fillId="0" borderId="0" xfId="0" applyFont="1" applyAlignment="1">
      <alignment vertical="center"/>
    </xf>
    <xf numFmtId="0" fontId="0" fillId="0" borderId="4" xfId="0" applyBorder="1" applyAlignment="1">
      <alignment vertical="center"/>
    </xf>
    <xf numFmtId="0" fontId="31" fillId="5" borderId="4" xfId="0" applyFont="1" applyFill="1" applyBorder="1" applyAlignment="1">
      <alignment horizontal="center" vertical="center"/>
    </xf>
    <xf numFmtId="0" fontId="32" fillId="13" borderId="4" xfId="0" applyFont="1" applyFill="1" applyBorder="1" applyAlignment="1">
      <alignment horizontal="center" vertical="center"/>
    </xf>
    <xf numFmtId="0" fontId="33" fillId="12" borderId="4" xfId="0" applyFont="1" applyFill="1" applyBorder="1" applyAlignment="1">
      <alignment horizontal="center" vertical="center"/>
    </xf>
    <xf numFmtId="0" fontId="38" fillId="15" borderId="4" xfId="0" applyFont="1" applyFill="1" applyBorder="1" applyAlignment="1">
      <alignment horizontal="center" vertical="center"/>
    </xf>
    <xf numFmtId="0" fontId="30" fillId="14" borderId="4" xfId="0" applyFont="1" applyFill="1" applyBorder="1" applyAlignment="1">
      <alignment horizontal="center" vertical="center"/>
    </xf>
    <xf numFmtId="0" fontId="34" fillId="11" borderId="4" xfId="0" applyFont="1" applyFill="1" applyBorder="1" applyAlignment="1">
      <alignment horizontal="center" vertical="center"/>
    </xf>
    <xf numFmtId="0" fontId="51" fillId="0" borderId="4" xfId="0" applyFont="1" applyBorder="1" applyAlignment="1">
      <alignment vertical="center"/>
    </xf>
    <xf numFmtId="0" fontId="52" fillId="0" borderId="4" xfId="0" applyFont="1" applyBorder="1" applyAlignment="1">
      <alignment vertical="center"/>
    </xf>
    <xf numFmtId="0" fontId="53" fillId="0" borderId="4" xfId="0" applyFont="1" applyBorder="1" applyAlignment="1">
      <alignment vertical="center"/>
    </xf>
    <xf numFmtId="0" fontId="7" fillId="6" borderId="0" xfId="0" applyFont="1" applyFill="1" applyAlignment="1">
      <alignment horizontal="right" vertical="center"/>
    </xf>
    <xf numFmtId="0" fontId="17" fillId="3" borderId="1" xfId="0" applyFont="1" applyFill="1" applyBorder="1" applyAlignment="1">
      <alignment horizontal="left" vertical="center"/>
    </xf>
    <xf numFmtId="0" fontId="16" fillId="0" borderId="4" xfId="0" applyFont="1" applyBorder="1" applyAlignment="1">
      <alignment vertical="center"/>
    </xf>
    <xf numFmtId="0" fontId="0" fillId="6" borderId="4" xfId="0" applyFill="1" applyBorder="1" applyAlignment="1">
      <alignment horizontal="center" vertical="center"/>
    </xf>
    <xf numFmtId="0" fontId="0" fillId="6" borderId="4" xfId="0" applyFill="1" applyBorder="1" applyAlignment="1">
      <alignment vertical="center"/>
    </xf>
    <xf numFmtId="0" fontId="64" fillId="0" borderId="0" xfId="0" applyFont="1"/>
    <xf numFmtId="0" fontId="25" fillId="8" borderId="16" xfId="0" applyFont="1" applyFill="1" applyBorder="1" applyAlignment="1">
      <alignment horizontal="left" vertical="center"/>
    </xf>
    <xf numFmtId="0" fontId="25" fillId="8" borderId="16" xfId="2" applyFont="1" applyFill="1" applyBorder="1" applyAlignment="1">
      <alignment horizontal="left" vertical="center"/>
    </xf>
    <xf numFmtId="0" fontId="62" fillId="0" borderId="0" xfId="0" applyFont="1" applyAlignment="1">
      <alignment vertical="center"/>
    </xf>
    <xf numFmtId="3" fontId="0" fillId="0" borderId="0" xfId="0" applyNumberFormat="1" applyAlignment="1">
      <alignment vertical="center"/>
    </xf>
    <xf numFmtId="0" fontId="65" fillId="2" borderId="0" xfId="1" applyFont="1" applyFill="1" applyAlignment="1" applyProtection="1">
      <alignment horizontal="center" vertical="center"/>
    </xf>
    <xf numFmtId="167" fontId="44" fillId="0" borderId="0" xfId="2" applyNumberFormat="1" applyFont="1" applyAlignment="1">
      <alignment vertical="center"/>
    </xf>
    <xf numFmtId="0" fontId="66" fillId="0" borderId="0" xfId="0" applyFont="1"/>
    <xf numFmtId="0" fontId="66" fillId="0" borderId="0" xfId="0" applyFont="1" applyAlignment="1">
      <alignment horizontal="right"/>
    </xf>
    <xf numFmtId="0" fontId="58" fillId="0" borderId="0" xfId="1" applyFont="1" applyAlignment="1" applyProtection="1">
      <alignment horizontal="left"/>
    </xf>
    <xf numFmtId="165" fontId="18" fillId="4" borderId="12" xfId="0" applyNumberFormat="1" applyFont="1" applyFill="1" applyBorder="1" applyAlignment="1">
      <alignment horizontal="left" vertical="center" wrapText="1"/>
    </xf>
    <xf numFmtId="165" fontId="18" fillId="4" borderId="8" xfId="0" applyNumberFormat="1" applyFont="1" applyFill="1" applyBorder="1" applyAlignment="1">
      <alignment horizontal="left" vertical="center" wrapText="1"/>
    </xf>
    <xf numFmtId="165" fontId="18" fillId="4" borderId="13" xfId="0" applyNumberFormat="1" applyFont="1" applyFill="1" applyBorder="1" applyAlignment="1">
      <alignment horizontal="left" vertical="center" wrapText="1"/>
    </xf>
    <xf numFmtId="165" fontId="18" fillId="4" borderId="10" xfId="0" applyNumberFormat="1" applyFont="1" applyFill="1" applyBorder="1" applyAlignment="1">
      <alignment horizontal="left" vertical="center" wrapText="1"/>
    </xf>
    <xf numFmtId="165" fontId="18" fillId="4" borderId="9" xfId="0" applyNumberFormat="1" applyFont="1" applyFill="1" applyBorder="1" applyAlignment="1">
      <alignment horizontal="left" vertical="center" wrapText="1"/>
    </xf>
    <xf numFmtId="166" fontId="40" fillId="16" borderId="25" xfId="2" applyNumberFormat="1" applyFont="1" applyFill="1" applyBorder="1" applyAlignment="1">
      <alignment horizontal="center" vertical="center"/>
    </xf>
    <xf numFmtId="166" fontId="40" fillId="16" borderId="26" xfId="2" applyNumberFormat="1" applyFont="1" applyFill="1" applyBorder="1" applyAlignment="1">
      <alignment horizontal="center" vertical="center"/>
    </xf>
    <xf numFmtId="167" fontId="43" fillId="0" borderId="0" xfId="2" applyNumberFormat="1" applyFont="1" applyAlignment="1">
      <alignment horizontal="right" vertical="center"/>
    </xf>
    <xf numFmtId="166" fontId="40" fillId="16" borderId="24" xfId="2" applyNumberFormat="1" applyFont="1" applyFill="1" applyBorder="1" applyAlignment="1">
      <alignment horizontal="center" vertical="center"/>
    </xf>
    <xf numFmtId="0" fontId="5" fillId="0" borderId="0" xfId="1" applyAlignment="1" applyProtection="1">
      <alignment horizontal="right" vertical="top"/>
    </xf>
    <xf numFmtId="0" fontId="67" fillId="0" borderId="0" xfId="2" applyFont="1" applyAlignment="1">
      <alignment vertical="center"/>
    </xf>
  </cellXfs>
  <cellStyles count="4">
    <cellStyle name="Hyperlink" xfId="1" builtinId="8" customBuiltin="1"/>
    <cellStyle name="Hyperlink 2" xfId="3" xr:uid="{CAF62023-3CD1-4A74-AC65-5F2B90425149}"/>
    <cellStyle name="Normal" xfId="0" builtinId="0"/>
    <cellStyle name="Normal 2" xfId="2" xr:uid="{C701885C-96CE-4740-8082-8BDC53D1FA2E}"/>
  </cellStyles>
  <dxfs count="53">
    <dxf>
      <font>
        <color theme="0"/>
      </font>
      <fill>
        <patternFill>
          <bgColor theme="9"/>
        </patternFill>
      </fill>
    </dxf>
    <dxf>
      <font>
        <color theme="0"/>
      </font>
      <fill>
        <patternFill>
          <bgColor theme="8"/>
        </patternFill>
      </fill>
    </dxf>
    <dxf>
      <font>
        <color theme="0"/>
      </font>
      <fill>
        <patternFill>
          <bgColor theme="7"/>
        </patternFill>
      </fill>
    </dxf>
    <dxf>
      <font>
        <color theme="0"/>
      </font>
      <fill>
        <patternFill>
          <bgColor theme="6"/>
        </patternFill>
      </fill>
    </dxf>
    <dxf>
      <font>
        <color theme="0"/>
      </font>
      <fill>
        <patternFill>
          <bgColor theme="5"/>
        </patternFill>
      </fill>
    </dxf>
    <dxf>
      <font>
        <color theme="0"/>
      </font>
      <fill>
        <patternFill>
          <bgColor theme="4"/>
        </patternFill>
      </fill>
    </dxf>
    <dxf>
      <font>
        <color theme="0"/>
      </font>
      <fill>
        <patternFill>
          <bgColor theme="1"/>
        </patternFill>
      </fill>
    </dxf>
    <dxf>
      <font>
        <color theme="0" tint="-0.499984740745262"/>
      </font>
    </dxf>
    <dxf>
      <font>
        <b/>
        <i val="0"/>
        <color rgb="FF0070C0"/>
      </font>
    </dxf>
    <dxf>
      <font>
        <b/>
        <i val="0"/>
        <color rgb="FFFF6600"/>
      </font>
    </dxf>
    <dxf>
      <font>
        <b/>
        <i val="0"/>
        <color rgb="FFC00000"/>
      </font>
    </dxf>
    <dxf>
      <fill>
        <patternFill>
          <bgColor theme="0" tint="-4.9989318521683403E-2"/>
        </patternFill>
      </fill>
    </dxf>
    <dxf>
      <font>
        <color theme="0"/>
      </font>
      <fill>
        <patternFill>
          <bgColor theme="8"/>
        </patternFill>
      </fill>
    </dxf>
    <dxf>
      <font>
        <b/>
        <i val="0"/>
        <color theme="9" tint="-0.24994659260841701"/>
      </font>
      <fill>
        <patternFill>
          <bgColor theme="9" tint="0.79998168889431442"/>
        </patternFill>
      </fill>
    </dxf>
    <dxf>
      <font>
        <b/>
        <i val="0"/>
        <color theme="8" tint="-0.24994659260841701"/>
      </font>
      <fill>
        <patternFill>
          <bgColor theme="8" tint="0.79998168889431442"/>
        </patternFill>
      </fill>
    </dxf>
    <dxf>
      <font>
        <b/>
        <i val="0"/>
        <color theme="7" tint="-0.24994659260841701"/>
      </font>
      <fill>
        <patternFill>
          <bgColor theme="7" tint="0.79998168889431442"/>
        </patternFill>
      </fill>
    </dxf>
    <dxf>
      <font>
        <b/>
        <i val="0"/>
        <color theme="6" tint="-0.24994659260841701"/>
      </font>
      <fill>
        <patternFill>
          <bgColor theme="6" tint="0.79998168889431442"/>
        </patternFill>
      </fill>
    </dxf>
    <dxf>
      <font>
        <b/>
        <i val="0"/>
        <color theme="5" tint="-0.24994659260841701"/>
      </font>
      <fill>
        <patternFill>
          <bgColor theme="5" tint="0.79998168889431442"/>
        </patternFill>
      </fill>
    </dxf>
    <dxf>
      <font>
        <b/>
        <i val="0"/>
        <color theme="4" tint="-0.24994659260841701"/>
      </font>
      <fill>
        <patternFill>
          <bgColor theme="4" tint="0.79998168889431442"/>
        </patternFill>
      </fill>
    </dxf>
    <dxf>
      <fill>
        <patternFill>
          <bgColor theme="9" tint="0.39994506668294322"/>
        </patternFill>
      </fill>
    </dxf>
    <dxf>
      <fill>
        <patternFill>
          <bgColor theme="8" tint="0.39994506668294322"/>
        </patternFill>
      </fill>
    </dxf>
    <dxf>
      <fill>
        <patternFill>
          <bgColor theme="7" tint="0.39994506668294322"/>
        </patternFill>
      </fill>
    </dxf>
    <dxf>
      <fill>
        <patternFill>
          <bgColor theme="6" tint="0.39994506668294322"/>
        </patternFill>
      </fill>
    </dxf>
    <dxf>
      <fill>
        <patternFill>
          <bgColor theme="5" tint="0.39994506668294322"/>
        </patternFill>
      </fill>
    </dxf>
    <dxf>
      <fill>
        <patternFill>
          <bgColor theme="4" tint="0.39994506668294322"/>
        </patternFill>
      </fill>
    </dxf>
    <dxf>
      <font>
        <b/>
        <i val="0"/>
        <color theme="9" tint="-0.24994659260841701"/>
      </font>
      <fill>
        <patternFill>
          <bgColor theme="9" tint="0.59996337778862885"/>
        </patternFill>
      </fill>
    </dxf>
    <dxf>
      <font>
        <b/>
        <i val="0"/>
        <color theme="8" tint="-0.24994659260841701"/>
      </font>
      <fill>
        <patternFill>
          <bgColor theme="8" tint="0.59996337778862885"/>
        </patternFill>
      </fill>
    </dxf>
    <dxf>
      <font>
        <b/>
        <i val="0"/>
        <color theme="7" tint="-0.24994659260841701"/>
      </font>
      <fill>
        <patternFill>
          <bgColor theme="7" tint="0.59996337778862885"/>
        </patternFill>
      </fill>
    </dxf>
    <dxf>
      <font>
        <b/>
        <i val="0"/>
        <color theme="6" tint="-0.24994659260841701"/>
      </font>
      <fill>
        <patternFill>
          <bgColor theme="6" tint="0.59996337778862885"/>
        </patternFill>
      </fill>
    </dxf>
    <dxf>
      <font>
        <b/>
        <i val="0"/>
        <color theme="5" tint="-0.24994659260841701"/>
      </font>
      <fill>
        <patternFill>
          <bgColor theme="5" tint="0.59996337778862885"/>
        </patternFill>
      </fill>
    </dxf>
    <dxf>
      <font>
        <b/>
        <i val="0"/>
        <color theme="4" tint="-0.24994659260841701"/>
      </font>
      <fill>
        <patternFill>
          <bgColor theme="4" tint="0.59996337778862885"/>
        </patternFill>
      </fill>
    </dxf>
    <dxf>
      <font>
        <b/>
        <i val="0"/>
        <color theme="1" tint="0.499984740745262"/>
      </font>
      <fill>
        <patternFill>
          <bgColor theme="0" tint="-0.24994659260841701"/>
        </patternFill>
      </fill>
    </dxf>
    <dxf>
      <border>
        <right style="hair">
          <color theme="0" tint="-0.14993743705557422"/>
        </right>
      </border>
    </dxf>
    <dxf>
      <font>
        <b/>
        <i val="0"/>
        <color theme="0" tint="-4.9989318521683403E-2"/>
      </font>
      <fill>
        <patternFill>
          <bgColor theme="0" tint="-0.34998626667073579"/>
        </patternFill>
      </fill>
    </dxf>
    <dxf>
      <border>
        <left style="thin">
          <color rgb="FFFF0000"/>
        </left>
        <right style="thin">
          <color rgb="FFFF0000"/>
        </right>
        <vertical/>
        <horizontal/>
      </border>
    </dxf>
    <dxf>
      <font>
        <strike val="0"/>
        <outline val="0"/>
        <shadow val="0"/>
        <u val="none"/>
        <vertAlign val="baseline"/>
        <sz val="9"/>
        <color indexed="12"/>
        <name val="Arial"/>
        <family val="2"/>
        <scheme val="none"/>
      </font>
      <fill>
        <patternFill patternType="solid">
          <fgColor indexed="64"/>
          <bgColor theme="0" tint="-4.9989318521683403E-2"/>
        </patternFill>
      </fill>
      <alignment horizontal="center" vertical="center" textRotation="0" wrapText="0" indent="0" justifyLastLine="0" shrinkToFit="0" readingOrder="0"/>
      <protection locked="1" hidden="0"/>
    </dxf>
    <dxf>
      <numFmt numFmtId="3" formatCode="#,##0"/>
      <alignment vertical="center" textRotation="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vertical="center" textRotation="0" indent="0" justifyLastLine="0" shrinkToFit="0" readingOrder="0"/>
    </dxf>
    <dxf>
      <border outline="0">
        <top style="thin">
          <color theme="0" tint="-0.34998626667073579"/>
        </top>
      </border>
    </dxf>
    <dxf>
      <alignment vertical="center" textRotation="0" indent="0" justifyLastLine="0" shrinkToFit="0" readingOrder="0"/>
    </dxf>
    <dxf>
      <font>
        <b/>
        <i val="0"/>
        <strike val="0"/>
        <condense val="0"/>
        <extend val="0"/>
        <outline val="0"/>
        <shadow val="0"/>
        <u val="none"/>
        <vertAlign val="baseline"/>
        <sz val="9"/>
        <color theme="0"/>
        <name val="Arial"/>
        <family val="2"/>
        <scheme val="minor"/>
      </font>
      <fill>
        <patternFill patternType="solid">
          <fgColor theme="4"/>
          <bgColor theme="4"/>
        </patternFill>
      </fill>
      <alignment horizontal="center" vertical="center" textRotation="0" wrapText="1" indent="0" justifyLastLine="0" shrinkToFit="0" readingOrder="0"/>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52"/>
      <tableStyleElement type="headerRow" dxfId="51"/>
      <tableStyleElement type="totalRow" dxfId="50"/>
      <tableStyleElement type="firstColumn" dxfId="49"/>
      <tableStyleElement type="lastColumn" dxfId="48"/>
      <tableStyleElement type="firstRowStripe" dxfId="47"/>
      <tableStyleElement type="secondRowStripe" dxfId="46"/>
      <tableStyleElement type="firstColumnStripe" dxfId="45"/>
      <tableStyleElement type="secondColumnStripe" dxfId="4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FF66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Scroll" dx="22" fmlaLink="$J$3" horiz="1" max="26" min="1" page="4"/>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0</xdr:row>
          <xdr:rowOff>57150</xdr:rowOff>
        </xdr:from>
        <xdr:to>
          <xdr:col>27</xdr:col>
          <xdr:colOff>133350</xdr:colOff>
          <xdr:row>0</xdr:row>
          <xdr:rowOff>285750</xdr:rowOff>
        </xdr:to>
        <xdr:sp macro="" textlink="">
          <xdr:nvSpPr>
            <xdr:cNvPr id="3074" name="Scroll Bar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14</xdr:col>
      <xdr:colOff>485775</xdr:colOff>
      <xdr:row>0</xdr:row>
      <xdr:rowOff>66675</xdr:rowOff>
    </xdr:from>
    <xdr:to>
      <xdr:col>17</xdr:col>
      <xdr:colOff>0</xdr:colOff>
      <xdr:row>0</xdr:row>
      <xdr:rowOff>485775</xdr:rowOff>
    </xdr:to>
    <xdr:pic>
      <xdr:nvPicPr>
        <xdr:cNvPr id="6" name="Picture 5">
          <a:hlinkClick xmlns:r="http://schemas.openxmlformats.org/officeDocument/2006/relationships" r:id="rId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86925" y="66675"/>
          <a:ext cx="1905000" cy="419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1362075</xdr:colOff>
      <xdr:row>0</xdr:row>
      <xdr:rowOff>47625</xdr:rowOff>
    </xdr:from>
    <xdr:to>
      <xdr:col>4</xdr:col>
      <xdr:colOff>2581275</xdr:colOff>
      <xdr:row>0</xdr:row>
      <xdr:rowOff>352425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86525" y="47625"/>
          <a:ext cx="121920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38100</xdr:colOff>
      <xdr:row>0</xdr:row>
      <xdr:rowOff>57150</xdr:rowOff>
    </xdr:from>
    <xdr:to>
      <xdr:col>2</xdr:col>
      <xdr:colOff>1257300</xdr:colOff>
      <xdr:row>0</xdr:row>
      <xdr:rowOff>361950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1650" y="57150"/>
          <a:ext cx="1219200" cy="304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697602-DB25-49A6-AB42-DD20CA82F370}" name="Table1" displayName="Table1" ref="B6:G25" totalsRowShown="0" headerRowDxfId="43" dataDxfId="42" tableBorderDxfId="41">
  <autoFilter ref="B6:G25" xr:uid="{F3073D1E-CE35-46A8-AC2B-9CBCB84656AB}"/>
  <sortState xmlns:xlrd2="http://schemas.microsoft.com/office/spreadsheetml/2017/richdata2" ref="B7:G25">
    <sortCondition ref="C6:C25"/>
  </sortState>
  <tableColumns count="6">
    <tableColumn id="1" xr3:uid="{6FFF30A3-EA06-4A47-B9D2-D7C57DD979FA}" name="HASHTAG" dataDxfId="40"/>
    <tableColumn id="6" xr3:uid="{B43527B5-6B36-419C-824A-0B8046ED1E43}" name="INCLUDE" dataDxfId="39"/>
    <tableColumn id="5" xr3:uid="{6B4B1C37-234D-4207-8437-2231AD9B7196}" name="SORT" dataDxfId="38"/>
    <tableColumn id="2" xr3:uid="{FD8DB0AD-5DBC-4C8F-9983-5783AD8144A0}" name="TOPIC" dataDxfId="37"/>
    <tableColumn id="3" xr3:uid="{41F60DA7-4CB1-46CB-8A80-9F8E83E742DF}" name="IG  POSTS" dataDxfId="36"/>
    <tableColumn id="4" xr3:uid="{B6590D7B-6A35-4D64-B462-D17C28FE66AB}" name="IG LINK" dataDxfId="35" dataCellStyle="Hyperlink">
      <calculatedColumnFormula>HYPERLINK("https://www.instagram.com/explore/tags/"&amp;SUBSTITUTE(B7,"#","")&amp;"/","View")</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Vertex42 ContentCalendar">
      <a:dk1>
        <a:sysClr val="windowText" lastClr="000000"/>
      </a:dk1>
      <a:lt1>
        <a:sysClr val="window" lastClr="FFFFFF"/>
      </a:lt1>
      <a:dk2>
        <a:srgbClr val="2B4575"/>
      </a:dk2>
      <a:lt2>
        <a:srgbClr val="F7F2E9"/>
      </a:lt2>
      <a:accent1>
        <a:srgbClr val="3A5D9C"/>
      </a:accent1>
      <a:accent2>
        <a:srgbClr val="E68422"/>
      </a:accent2>
      <a:accent3>
        <a:srgbClr val="C04E4E"/>
      </a:accent3>
      <a:accent4>
        <a:srgbClr val="7860B4"/>
      </a:accent4>
      <a:accent5>
        <a:srgbClr val="26AA26"/>
      </a:accent5>
      <a:accent6>
        <a:srgbClr val="846648"/>
      </a:accent6>
      <a:hlink>
        <a:srgbClr val="4C92AE"/>
      </a:hlink>
      <a:folHlink>
        <a:srgbClr val="9696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calendars/content-calendar.html" TargetMode="External"/><Relationship Id="rId1" Type="http://schemas.openxmlformats.org/officeDocument/2006/relationships/hyperlink" Target="https://www.vertex42.com/calendars/content-calendar.html"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vertex42.com/calendars/calendar-with-holidays.html"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vertex42.com/calendars/content-calendar.html"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ertex42.com/calendars/content-calendar.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3.png"/><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L27"/>
  <sheetViews>
    <sheetView showGridLines="0" tabSelected="1" topLeftCell="B1" zoomScaleNormal="100" zoomScalePageLayoutView="85" workbookViewId="0">
      <pane ySplit="4" topLeftCell="A5" activePane="bottomLeft" state="frozen"/>
      <selection pane="bottomLeft" activeCell="B2" sqref="B2"/>
    </sheetView>
  </sheetViews>
  <sheetFormatPr defaultRowHeight="14.25" x14ac:dyDescent="0.2"/>
  <cols>
    <col min="1" max="1" width="1.25" hidden="1" customWidth="1"/>
    <col min="2" max="2" width="1.625" customWidth="1"/>
    <col min="3" max="3" width="8" customWidth="1"/>
    <col min="4" max="4" width="23.125" customWidth="1"/>
    <col min="5" max="5" width="8.75" style="5" customWidth="1"/>
    <col min="6" max="6" width="30" customWidth="1"/>
    <col min="7" max="7" width="6.5" customWidth="1"/>
    <col min="8" max="8" width="9" customWidth="1"/>
    <col min="9" max="9" width="10.5" customWidth="1"/>
    <col min="10" max="11" width="10.5" style="5" customWidth="1"/>
    <col min="12" max="12" width="8.125" customWidth="1"/>
    <col min="13" max="54" width="2.5" customWidth="1"/>
    <col min="55" max="89" width="2.5" hidden="1" customWidth="1"/>
  </cols>
  <sheetData>
    <row r="1" spans="1:90" ht="30" x14ac:dyDescent="0.4">
      <c r="B1" s="127" t="s">
        <v>34</v>
      </c>
      <c r="G1" s="10"/>
      <c r="H1" s="10"/>
      <c r="L1" s="10"/>
      <c r="BB1" s="135" t="s">
        <v>161</v>
      </c>
      <c r="CL1" s="134" t="s">
        <v>162</v>
      </c>
    </row>
    <row r="2" spans="1:90" ht="16.5" customHeight="1" x14ac:dyDescent="0.2">
      <c r="G2" s="10"/>
      <c r="H2" s="10"/>
      <c r="I2" s="10" t="s">
        <v>37</v>
      </c>
      <c r="J2" s="11">
        <v>44682</v>
      </c>
      <c r="L2" s="10"/>
      <c r="M2" s="140">
        <f>M3</f>
        <v>44683</v>
      </c>
      <c r="N2" s="138"/>
      <c r="O2" s="138"/>
      <c r="P2" s="138"/>
      <c r="Q2" s="138"/>
      <c r="R2" s="138"/>
      <c r="S2" s="141"/>
      <c r="T2" s="137">
        <f>T3</f>
        <v>44690</v>
      </c>
      <c r="U2" s="138"/>
      <c r="V2" s="138"/>
      <c r="W2" s="138"/>
      <c r="X2" s="138"/>
      <c r="Y2" s="138"/>
      <c r="Z2" s="139"/>
      <c r="AA2" s="137">
        <f>AA3</f>
        <v>44697</v>
      </c>
      <c r="AB2" s="138"/>
      <c r="AC2" s="138"/>
      <c r="AD2" s="138"/>
      <c r="AE2" s="138"/>
      <c r="AF2" s="138"/>
      <c r="AG2" s="139"/>
      <c r="AH2" s="137">
        <f>AH3</f>
        <v>44704</v>
      </c>
      <c r="AI2" s="138"/>
      <c r="AJ2" s="138"/>
      <c r="AK2" s="138"/>
      <c r="AL2" s="138"/>
      <c r="AM2" s="138"/>
      <c r="AN2" s="139"/>
      <c r="AO2" s="137">
        <f>AO3</f>
        <v>44711</v>
      </c>
      <c r="AP2" s="138"/>
      <c r="AQ2" s="138"/>
      <c r="AR2" s="138"/>
      <c r="AS2" s="138"/>
      <c r="AT2" s="138"/>
      <c r="AU2" s="139"/>
      <c r="AV2" s="137">
        <f>AV3</f>
        <v>44718</v>
      </c>
      <c r="AW2" s="138"/>
      <c r="AX2" s="138"/>
      <c r="AY2" s="138"/>
      <c r="AZ2" s="138"/>
      <c r="BA2" s="138"/>
      <c r="BB2" s="139"/>
      <c r="BC2" s="137">
        <f>BC3</f>
        <v>44725</v>
      </c>
      <c r="BD2" s="138"/>
      <c r="BE2" s="138"/>
      <c r="BF2" s="138"/>
      <c r="BG2" s="138"/>
      <c r="BH2" s="138"/>
      <c r="BI2" s="139"/>
      <c r="BJ2" s="137">
        <f>BJ3</f>
        <v>44732</v>
      </c>
      <c r="BK2" s="138"/>
      <c r="BL2" s="138"/>
      <c r="BM2" s="138"/>
      <c r="BN2" s="138"/>
      <c r="BO2" s="138"/>
      <c r="BP2" s="139"/>
      <c r="BQ2" s="137">
        <f>BQ3</f>
        <v>44739</v>
      </c>
      <c r="BR2" s="138"/>
      <c r="BS2" s="138"/>
      <c r="BT2" s="138"/>
      <c r="BU2" s="138"/>
      <c r="BV2" s="138"/>
      <c r="BW2" s="139"/>
      <c r="BX2" s="137">
        <f>BX3</f>
        <v>44746</v>
      </c>
      <c r="BY2" s="138"/>
      <c r="BZ2" s="138"/>
      <c r="CA2" s="138"/>
      <c r="CB2" s="138"/>
      <c r="CC2" s="138"/>
      <c r="CD2" s="139"/>
      <c r="CE2" s="137">
        <f>CE3</f>
        <v>44753</v>
      </c>
      <c r="CF2" s="138"/>
      <c r="CG2" s="138"/>
      <c r="CH2" s="138"/>
      <c r="CI2" s="138"/>
      <c r="CJ2" s="138"/>
      <c r="CK2" s="139"/>
    </row>
    <row r="3" spans="1:90" ht="16.5" customHeight="1" x14ac:dyDescent="0.2">
      <c r="B3" s="13"/>
      <c r="C3" s="13"/>
      <c r="D3" s="13"/>
      <c r="E3" s="73"/>
      <c r="F3" s="13"/>
      <c r="G3" s="13"/>
      <c r="H3" s="13"/>
      <c r="I3" s="10" t="s">
        <v>11</v>
      </c>
      <c r="J3" s="12">
        <v>1</v>
      </c>
      <c r="L3" s="13"/>
      <c r="M3" s="14">
        <f>J2-WEEKDAY(J2,1)+2+7*(J3-1)</f>
        <v>44683</v>
      </c>
      <c r="N3" s="15">
        <f t="shared" ref="N3:S3" si="0">M3+1</f>
        <v>44684</v>
      </c>
      <c r="O3" s="15">
        <f t="shared" si="0"/>
        <v>44685</v>
      </c>
      <c r="P3" s="15">
        <f t="shared" si="0"/>
        <v>44686</v>
      </c>
      <c r="Q3" s="15">
        <f t="shared" si="0"/>
        <v>44687</v>
      </c>
      <c r="R3" s="15">
        <f t="shared" si="0"/>
        <v>44688</v>
      </c>
      <c r="S3" s="16">
        <f t="shared" si="0"/>
        <v>44689</v>
      </c>
      <c r="T3" s="17">
        <f t="shared" ref="T3:Z3" si="1">S3+1</f>
        <v>44690</v>
      </c>
      <c r="U3" s="15">
        <f t="shared" si="1"/>
        <v>44691</v>
      </c>
      <c r="V3" s="15">
        <f t="shared" si="1"/>
        <v>44692</v>
      </c>
      <c r="W3" s="15">
        <f t="shared" si="1"/>
        <v>44693</v>
      </c>
      <c r="X3" s="15">
        <f t="shared" si="1"/>
        <v>44694</v>
      </c>
      <c r="Y3" s="15">
        <f t="shared" si="1"/>
        <v>44695</v>
      </c>
      <c r="Z3" s="18">
        <f t="shared" si="1"/>
        <v>44696</v>
      </c>
      <c r="AA3" s="17">
        <f t="shared" ref="AA3:AU3" si="2">Z3+1</f>
        <v>44697</v>
      </c>
      <c r="AB3" s="15">
        <f t="shared" si="2"/>
        <v>44698</v>
      </c>
      <c r="AC3" s="15">
        <f t="shared" si="2"/>
        <v>44699</v>
      </c>
      <c r="AD3" s="15">
        <f t="shared" si="2"/>
        <v>44700</v>
      </c>
      <c r="AE3" s="15">
        <f t="shared" si="2"/>
        <v>44701</v>
      </c>
      <c r="AF3" s="15">
        <f t="shared" si="2"/>
        <v>44702</v>
      </c>
      <c r="AG3" s="18">
        <f t="shared" si="2"/>
        <v>44703</v>
      </c>
      <c r="AH3" s="17">
        <f t="shared" si="2"/>
        <v>44704</v>
      </c>
      <c r="AI3" s="15">
        <f t="shared" si="2"/>
        <v>44705</v>
      </c>
      <c r="AJ3" s="15">
        <f t="shared" si="2"/>
        <v>44706</v>
      </c>
      <c r="AK3" s="15">
        <f t="shared" si="2"/>
        <v>44707</v>
      </c>
      <c r="AL3" s="15">
        <f t="shared" si="2"/>
        <v>44708</v>
      </c>
      <c r="AM3" s="15">
        <f t="shared" si="2"/>
        <v>44709</v>
      </c>
      <c r="AN3" s="18">
        <f t="shared" si="2"/>
        <v>44710</v>
      </c>
      <c r="AO3" s="17">
        <f t="shared" si="2"/>
        <v>44711</v>
      </c>
      <c r="AP3" s="15">
        <f t="shared" si="2"/>
        <v>44712</v>
      </c>
      <c r="AQ3" s="15">
        <f t="shared" si="2"/>
        <v>44713</v>
      </c>
      <c r="AR3" s="15">
        <f t="shared" si="2"/>
        <v>44714</v>
      </c>
      <c r="AS3" s="15">
        <f t="shared" si="2"/>
        <v>44715</v>
      </c>
      <c r="AT3" s="15">
        <f t="shared" si="2"/>
        <v>44716</v>
      </c>
      <c r="AU3" s="18">
        <f t="shared" si="2"/>
        <v>44717</v>
      </c>
      <c r="AV3" s="17">
        <f t="shared" ref="AV3" si="3">AU3+1</f>
        <v>44718</v>
      </c>
      <c r="AW3" s="15">
        <f t="shared" ref="AW3" si="4">AV3+1</f>
        <v>44719</v>
      </c>
      <c r="AX3" s="15">
        <f t="shared" ref="AX3" si="5">AW3+1</f>
        <v>44720</v>
      </c>
      <c r="AY3" s="15">
        <f t="shared" ref="AY3" si="6">AX3+1</f>
        <v>44721</v>
      </c>
      <c r="AZ3" s="15">
        <f t="shared" ref="AZ3" si="7">AY3+1</f>
        <v>44722</v>
      </c>
      <c r="BA3" s="15">
        <f t="shared" ref="BA3" si="8">AZ3+1</f>
        <v>44723</v>
      </c>
      <c r="BB3" s="18">
        <f t="shared" ref="BB3" si="9">BA3+1</f>
        <v>44724</v>
      </c>
      <c r="BC3" s="17">
        <f t="shared" ref="BC3" si="10">BB3+1</f>
        <v>44725</v>
      </c>
      <c r="BD3" s="15">
        <f t="shared" ref="BD3" si="11">BC3+1</f>
        <v>44726</v>
      </c>
      <c r="BE3" s="15">
        <f t="shared" ref="BE3" si="12">BD3+1</f>
        <v>44727</v>
      </c>
      <c r="BF3" s="15">
        <f t="shared" ref="BF3" si="13">BE3+1</f>
        <v>44728</v>
      </c>
      <c r="BG3" s="15">
        <f t="shared" ref="BG3" si="14">BF3+1</f>
        <v>44729</v>
      </c>
      <c r="BH3" s="15">
        <f t="shared" ref="BH3" si="15">BG3+1</f>
        <v>44730</v>
      </c>
      <c r="BI3" s="18">
        <f t="shared" ref="BI3" si="16">BH3+1</f>
        <v>44731</v>
      </c>
      <c r="BJ3" s="17">
        <f t="shared" ref="BJ3" si="17">BI3+1</f>
        <v>44732</v>
      </c>
      <c r="BK3" s="15">
        <f t="shared" ref="BK3" si="18">BJ3+1</f>
        <v>44733</v>
      </c>
      <c r="BL3" s="15">
        <f t="shared" ref="BL3" si="19">BK3+1</f>
        <v>44734</v>
      </c>
      <c r="BM3" s="15">
        <f t="shared" ref="BM3" si="20">BL3+1</f>
        <v>44735</v>
      </c>
      <c r="BN3" s="15">
        <f t="shared" ref="BN3" si="21">BM3+1</f>
        <v>44736</v>
      </c>
      <c r="BO3" s="15">
        <f t="shared" ref="BO3" si="22">BN3+1</f>
        <v>44737</v>
      </c>
      <c r="BP3" s="18">
        <f t="shared" ref="BP3" si="23">BO3+1</f>
        <v>44738</v>
      </c>
      <c r="BQ3" s="17">
        <f t="shared" ref="BQ3" si="24">BP3+1</f>
        <v>44739</v>
      </c>
      <c r="BR3" s="15">
        <f t="shared" ref="BR3" si="25">BQ3+1</f>
        <v>44740</v>
      </c>
      <c r="BS3" s="15">
        <f t="shared" ref="BS3" si="26">BR3+1</f>
        <v>44741</v>
      </c>
      <c r="BT3" s="15">
        <f t="shared" ref="BT3" si="27">BS3+1</f>
        <v>44742</v>
      </c>
      <c r="BU3" s="15">
        <f t="shared" ref="BU3" si="28">BT3+1</f>
        <v>44743</v>
      </c>
      <c r="BV3" s="15">
        <f t="shared" ref="BV3" si="29">BU3+1</f>
        <v>44744</v>
      </c>
      <c r="BW3" s="18">
        <f t="shared" ref="BW3" si="30">BV3+1</f>
        <v>44745</v>
      </c>
      <c r="BX3" s="17">
        <f t="shared" ref="BX3" si="31">BW3+1</f>
        <v>44746</v>
      </c>
      <c r="BY3" s="15">
        <f t="shared" ref="BY3" si="32">BX3+1</f>
        <v>44747</v>
      </c>
      <c r="BZ3" s="15">
        <f t="shared" ref="BZ3" si="33">BY3+1</f>
        <v>44748</v>
      </c>
      <c r="CA3" s="15">
        <f t="shared" ref="CA3" si="34">BZ3+1</f>
        <v>44749</v>
      </c>
      <c r="CB3" s="15">
        <f t="shared" ref="CB3" si="35">CA3+1</f>
        <v>44750</v>
      </c>
      <c r="CC3" s="15">
        <f t="shared" ref="CC3" si="36">CB3+1</f>
        <v>44751</v>
      </c>
      <c r="CD3" s="18">
        <f t="shared" ref="CD3" si="37">CC3+1</f>
        <v>44752</v>
      </c>
      <c r="CE3" s="17">
        <f t="shared" ref="CE3" si="38">CD3+1</f>
        <v>44753</v>
      </c>
      <c r="CF3" s="15">
        <f t="shared" ref="CF3" si="39">CE3+1</f>
        <v>44754</v>
      </c>
      <c r="CG3" s="15">
        <f t="shared" ref="CG3" si="40">CF3+1</f>
        <v>44755</v>
      </c>
      <c r="CH3" s="15">
        <f t="shared" ref="CH3" si="41">CG3+1</f>
        <v>44756</v>
      </c>
      <c r="CI3" s="15">
        <f t="shared" ref="CI3" si="42">CH3+1</f>
        <v>44757</v>
      </c>
      <c r="CJ3" s="15">
        <f t="shared" ref="CJ3" si="43">CI3+1</f>
        <v>44758</v>
      </c>
      <c r="CK3" s="18">
        <f t="shared" ref="CK3" si="44">CJ3+1</f>
        <v>44759</v>
      </c>
    </row>
    <row r="4" spans="1:90" ht="31.5" customHeight="1" thickBot="1" x14ac:dyDescent="0.25">
      <c r="B4" s="48"/>
      <c r="C4" s="6" t="s">
        <v>41</v>
      </c>
      <c r="D4" s="72" t="s">
        <v>51</v>
      </c>
      <c r="E4" s="6" t="s">
        <v>75</v>
      </c>
      <c r="F4" s="6" t="s">
        <v>81</v>
      </c>
      <c r="G4" s="6" t="s">
        <v>80</v>
      </c>
      <c r="H4" s="6" t="s">
        <v>58</v>
      </c>
      <c r="I4" s="6" t="s">
        <v>48</v>
      </c>
      <c r="J4" s="6" t="s">
        <v>18</v>
      </c>
      <c r="K4" s="6" t="s">
        <v>157</v>
      </c>
      <c r="L4" s="47" t="s">
        <v>64</v>
      </c>
      <c r="M4" s="19" t="str">
        <f>LEFT(TEXT(M3,"ddd"),1)</f>
        <v>M</v>
      </c>
      <c r="N4" s="19" t="str">
        <f t="shared" ref="N4:AU4" si="45">LEFT(TEXT(N3,"ddd"),1)</f>
        <v>T</v>
      </c>
      <c r="O4" s="19" t="str">
        <f t="shared" si="45"/>
        <v>W</v>
      </c>
      <c r="P4" s="19" t="str">
        <f t="shared" si="45"/>
        <v>T</v>
      </c>
      <c r="Q4" s="19" t="str">
        <f t="shared" si="45"/>
        <v>F</v>
      </c>
      <c r="R4" s="19" t="str">
        <f t="shared" si="45"/>
        <v>S</v>
      </c>
      <c r="S4" s="19" t="str">
        <f t="shared" si="45"/>
        <v>S</v>
      </c>
      <c r="T4" s="19" t="str">
        <f t="shared" si="45"/>
        <v>M</v>
      </c>
      <c r="U4" s="19" t="str">
        <f t="shared" si="45"/>
        <v>T</v>
      </c>
      <c r="V4" s="19" t="str">
        <f t="shared" si="45"/>
        <v>W</v>
      </c>
      <c r="W4" s="19" t="str">
        <f t="shared" si="45"/>
        <v>T</v>
      </c>
      <c r="X4" s="19" t="str">
        <f t="shared" si="45"/>
        <v>F</v>
      </c>
      <c r="Y4" s="19" t="str">
        <f t="shared" si="45"/>
        <v>S</v>
      </c>
      <c r="Z4" s="19" t="str">
        <f t="shared" si="45"/>
        <v>S</v>
      </c>
      <c r="AA4" s="19" t="str">
        <f t="shared" si="45"/>
        <v>M</v>
      </c>
      <c r="AB4" s="19" t="str">
        <f t="shared" si="45"/>
        <v>T</v>
      </c>
      <c r="AC4" s="19" t="str">
        <f t="shared" si="45"/>
        <v>W</v>
      </c>
      <c r="AD4" s="19" t="str">
        <f t="shared" si="45"/>
        <v>T</v>
      </c>
      <c r="AE4" s="19" t="str">
        <f t="shared" si="45"/>
        <v>F</v>
      </c>
      <c r="AF4" s="19" t="str">
        <f t="shared" si="45"/>
        <v>S</v>
      </c>
      <c r="AG4" s="19" t="str">
        <f t="shared" si="45"/>
        <v>S</v>
      </c>
      <c r="AH4" s="19" t="str">
        <f t="shared" si="45"/>
        <v>M</v>
      </c>
      <c r="AI4" s="19" t="str">
        <f t="shared" si="45"/>
        <v>T</v>
      </c>
      <c r="AJ4" s="19" t="str">
        <f t="shared" si="45"/>
        <v>W</v>
      </c>
      <c r="AK4" s="19" t="str">
        <f t="shared" si="45"/>
        <v>T</v>
      </c>
      <c r="AL4" s="19" t="str">
        <f t="shared" si="45"/>
        <v>F</v>
      </c>
      <c r="AM4" s="19" t="str">
        <f t="shared" si="45"/>
        <v>S</v>
      </c>
      <c r="AN4" s="19" t="str">
        <f t="shared" si="45"/>
        <v>S</v>
      </c>
      <c r="AO4" s="19" t="str">
        <f t="shared" si="45"/>
        <v>M</v>
      </c>
      <c r="AP4" s="19" t="str">
        <f t="shared" si="45"/>
        <v>T</v>
      </c>
      <c r="AQ4" s="19" t="str">
        <f t="shared" si="45"/>
        <v>W</v>
      </c>
      <c r="AR4" s="19" t="str">
        <f t="shared" si="45"/>
        <v>T</v>
      </c>
      <c r="AS4" s="19" t="str">
        <f t="shared" si="45"/>
        <v>F</v>
      </c>
      <c r="AT4" s="19" t="str">
        <f t="shared" si="45"/>
        <v>S</v>
      </c>
      <c r="AU4" s="19" t="str">
        <f t="shared" si="45"/>
        <v>S</v>
      </c>
      <c r="AV4" s="19" t="str">
        <f t="shared" ref="AV4:BB4" si="46">LEFT(TEXT(AV3,"ddd"),1)</f>
        <v>M</v>
      </c>
      <c r="AW4" s="19" t="str">
        <f t="shared" si="46"/>
        <v>T</v>
      </c>
      <c r="AX4" s="19" t="str">
        <f t="shared" si="46"/>
        <v>W</v>
      </c>
      <c r="AY4" s="19" t="str">
        <f t="shared" si="46"/>
        <v>T</v>
      </c>
      <c r="AZ4" s="19" t="str">
        <f t="shared" si="46"/>
        <v>F</v>
      </c>
      <c r="BA4" s="19" t="str">
        <f t="shared" si="46"/>
        <v>S</v>
      </c>
      <c r="BB4" s="19" t="str">
        <f t="shared" si="46"/>
        <v>S</v>
      </c>
      <c r="BC4" s="19" t="str">
        <f t="shared" ref="BC4:BI4" si="47">LEFT(TEXT(BC3,"ddd"),1)</f>
        <v>M</v>
      </c>
      <c r="BD4" s="19" t="str">
        <f t="shared" si="47"/>
        <v>T</v>
      </c>
      <c r="BE4" s="19" t="str">
        <f t="shared" si="47"/>
        <v>W</v>
      </c>
      <c r="BF4" s="19" t="str">
        <f t="shared" si="47"/>
        <v>T</v>
      </c>
      <c r="BG4" s="19" t="str">
        <f t="shared" si="47"/>
        <v>F</v>
      </c>
      <c r="BH4" s="19" t="str">
        <f t="shared" si="47"/>
        <v>S</v>
      </c>
      <c r="BI4" s="19" t="str">
        <f t="shared" si="47"/>
        <v>S</v>
      </c>
      <c r="BJ4" s="19" t="str">
        <f t="shared" ref="BJ4:BP4" si="48">LEFT(TEXT(BJ3,"ddd"),1)</f>
        <v>M</v>
      </c>
      <c r="BK4" s="19" t="str">
        <f t="shared" si="48"/>
        <v>T</v>
      </c>
      <c r="BL4" s="19" t="str">
        <f t="shared" si="48"/>
        <v>W</v>
      </c>
      <c r="BM4" s="19" t="str">
        <f t="shared" si="48"/>
        <v>T</v>
      </c>
      <c r="BN4" s="19" t="str">
        <f t="shared" si="48"/>
        <v>F</v>
      </c>
      <c r="BO4" s="19" t="str">
        <f t="shared" si="48"/>
        <v>S</v>
      </c>
      <c r="BP4" s="19" t="str">
        <f t="shared" si="48"/>
        <v>S</v>
      </c>
      <c r="BQ4" s="19" t="str">
        <f t="shared" ref="BQ4:BW4" si="49">LEFT(TEXT(BQ3,"ddd"),1)</f>
        <v>M</v>
      </c>
      <c r="BR4" s="19" t="str">
        <f t="shared" si="49"/>
        <v>T</v>
      </c>
      <c r="BS4" s="19" t="str">
        <f t="shared" si="49"/>
        <v>W</v>
      </c>
      <c r="BT4" s="19" t="str">
        <f t="shared" si="49"/>
        <v>T</v>
      </c>
      <c r="BU4" s="19" t="str">
        <f t="shared" si="49"/>
        <v>F</v>
      </c>
      <c r="BV4" s="19" t="str">
        <f t="shared" si="49"/>
        <v>S</v>
      </c>
      <c r="BW4" s="19" t="str">
        <f t="shared" si="49"/>
        <v>S</v>
      </c>
      <c r="BX4" s="19" t="str">
        <f t="shared" ref="BX4:CD4" si="50">LEFT(TEXT(BX3,"ddd"),1)</f>
        <v>M</v>
      </c>
      <c r="BY4" s="19" t="str">
        <f t="shared" si="50"/>
        <v>T</v>
      </c>
      <c r="BZ4" s="19" t="str">
        <f t="shared" si="50"/>
        <v>W</v>
      </c>
      <c r="CA4" s="19" t="str">
        <f t="shared" si="50"/>
        <v>T</v>
      </c>
      <c r="CB4" s="19" t="str">
        <f t="shared" si="50"/>
        <v>F</v>
      </c>
      <c r="CC4" s="19" t="str">
        <f t="shared" si="50"/>
        <v>S</v>
      </c>
      <c r="CD4" s="19" t="str">
        <f t="shared" si="50"/>
        <v>S</v>
      </c>
      <c r="CE4" s="19" t="str">
        <f t="shared" ref="CE4:CK4" si="51">LEFT(TEXT(CE3,"ddd"),1)</f>
        <v>M</v>
      </c>
      <c r="CF4" s="19" t="str">
        <f t="shared" si="51"/>
        <v>T</v>
      </c>
      <c r="CG4" s="19" t="str">
        <f t="shared" si="51"/>
        <v>W</v>
      </c>
      <c r="CH4" s="19" t="str">
        <f t="shared" si="51"/>
        <v>T</v>
      </c>
      <c r="CI4" s="19" t="str">
        <f t="shared" si="51"/>
        <v>F</v>
      </c>
      <c r="CJ4" s="19" t="str">
        <f t="shared" si="51"/>
        <v>S</v>
      </c>
      <c r="CK4" s="19" t="str">
        <f t="shared" si="51"/>
        <v>S</v>
      </c>
    </row>
    <row r="5" spans="1:90" s="4" customFormat="1" ht="26.25" thickBot="1" x14ac:dyDescent="0.25">
      <c r="A5" s="53"/>
      <c r="B5" s="21"/>
      <c r="C5" s="74"/>
      <c r="D5" s="91"/>
      <c r="E5" s="54"/>
      <c r="F5" s="51"/>
      <c r="G5" s="90" t="str">
        <f>IF(ISBLANK(F5),"-",LEN(F5))</f>
        <v>-</v>
      </c>
      <c r="H5" s="49"/>
      <c r="I5" s="54"/>
      <c r="J5" s="7"/>
      <c r="K5" s="7"/>
      <c r="L5" s="56"/>
      <c r="M5" s="94" t="str">
        <f>IF($I5=M$3,"⚪",IF($J5=M$3,"⚫",""))</f>
        <v/>
      </c>
      <c r="N5" s="94" t="str">
        <f t="shared" ref="N5:AC12" si="52">IF($I5=N$3,"⚪",IF($J5=N$3,"⚫",""))</f>
        <v/>
      </c>
      <c r="O5" s="94" t="str">
        <f t="shared" si="52"/>
        <v/>
      </c>
      <c r="P5" s="94" t="str">
        <f t="shared" si="52"/>
        <v/>
      </c>
      <c r="Q5" s="94" t="str">
        <f t="shared" si="52"/>
        <v/>
      </c>
      <c r="R5" s="94" t="str">
        <f t="shared" si="52"/>
        <v/>
      </c>
      <c r="S5" s="94" t="str">
        <f t="shared" si="52"/>
        <v/>
      </c>
      <c r="T5" s="94" t="str">
        <f t="shared" si="52"/>
        <v/>
      </c>
      <c r="U5" s="94" t="str">
        <f t="shared" si="52"/>
        <v/>
      </c>
      <c r="V5" s="94" t="str">
        <f t="shared" si="52"/>
        <v/>
      </c>
      <c r="W5" s="94" t="str">
        <f t="shared" si="52"/>
        <v/>
      </c>
      <c r="X5" s="94" t="str">
        <f t="shared" si="52"/>
        <v/>
      </c>
      <c r="Y5" s="94" t="str">
        <f t="shared" si="52"/>
        <v/>
      </c>
      <c r="Z5" s="94" t="str">
        <f t="shared" si="52"/>
        <v/>
      </c>
      <c r="AA5" s="94" t="str">
        <f t="shared" si="52"/>
        <v/>
      </c>
      <c r="AB5" s="94" t="str">
        <f t="shared" si="52"/>
        <v/>
      </c>
      <c r="AC5" s="94" t="str">
        <f t="shared" si="52"/>
        <v/>
      </c>
      <c r="AD5" s="94" t="str">
        <f t="shared" ref="AD5:AS12" si="53">IF($I5=AD$3,"⚪",IF($J5=AD$3,"⚫",""))</f>
        <v/>
      </c>
      <c r="AE5" s="94" t="str">
        <f t="shared" si="53"/>
        <v/>
      </c>
      <c r="AF5" s="94" t="str">
        <f t="shared" si="53"/>
        <v/>
      </c>
      <c r="AG5" s="94" t="str">
        <f t="shared" si="53"/>
        <v/>
      </c>
      <c r="AH5" s="94" t="str">
        <f t="shared" si="53"/>
        <v/>
      </c>
      <c r="AI5" s="94" t="str">
        <f t="shared" si="53"/>
        <v/>
      </c>
      <c r="AJ5" s="94" t="str">
        <f t="shared" si="53"/>
        <v/>
      </c>
      <c r="AK5" s="94" t="str">
        <f t="shared" si="53"/>
        <v/>
      </c>
      <c r="AL5" s="94" t="str">
        <f t="shared" si="53"/>
        <v/>
      </c>
      <c r="AM5" s="94" t="str">
        <f t="shared" si="53"/>
        <v/>
      </c>
      <c r="AN5" s="94" t="str">
        <f t="shared" si="53"/>
        <v/>
      </c>
      <c r="AO5" s="94" t="str">
        <f t="shared" si="53"/>
        <v/>
      </c>
      <c r="AP5" s="94" t="str">
        <f t="shared" si="53"/>
        <v/>
      </c>
      <c r="AQ5" s="94" t="str">
        <f t="shared" si="53"/>
        <v/>
      </c>
      <c r="AR5" s="94" t="str">
        <f t="shared" si="53"/>
        <v/>
      </c>
      <c r="AS5" s="94" t="str">
        <f t="shared" si="53"/>
        <v/>
      </c>
      <c r="AT5" s="94" t="str">
        <f t="shared" ref="AT5:AU12" si="54">IF($I5=AT$3,"⚪",IF($J5=AT$3,"⚫",""))</f>
        <v/>
      </c>
      <c r="AU5" s="94" t="str">
        <f t="shared" si="54"/>
        <v/>
      </c>
      <c r="AV5" s="94" t="str">
        <f t="shared" ref="AV5:BK23" si="55">IF($I5=AV$3,"⚪",IF($J5=AV$3,"⚫",""))</f>
        <v/>
      </c>
      <c r="AW5" s="94" t="str">
        <f t="shared" si="55"/>
        <v/>
      </c>
      <c r="AX5" s="94" t="str">
        <f t="shared" si="55"/>
        <v/>
      </c>
      <c r="AY5" s="94" t="str">
        <f t="shared" si="55"/>
        <v/>
      </c>
      <c r="AZ5" s="94" t="str">
        <f t="shared" si="55"/>
        <v/>
      </c>
      <c r="BA5" s="94" t="str">
        <f t="shared" si="55"/>
        <v/>
      </c>
      <c r="BB5" s="94" t="str">
        <f t="shared" si="55"/>
        <v/>
      </c>
      <c r="BC5" s="94" t="str">
        <f t="shared" si="55"/>
        <v/>
      </c>
      <c r="BD5" s="94" t="str">
        <f t="shared" si="55"/>
        <v/>
      </c>
      <c r="BE5" s="94" t="str">
        <f t="shared" si="55"/>
        <v/>
      </c>
      <c r="BF5" s="94" t="str">
        <f t="shared" si="55"/>
        <v/>
      </c>
      <c r="BG5" s="94" t="str">
        <f t="shared" si="55"/>
        <v/>
      </c>
      <c r="BH5" s="94" t="str">
        <f t="shared" si="55"/>
        <v/>
      </c>
      <c r="BI5" s="94" t="str">
        <f t="shared" si="55"/>
        <v/>
      </c>
      <c r="BJ5" s="94" t="str">
        <f t="shared" si="55"/>
        <v/>
      </c>
      <c r="BK5" s="94" t="str">
        <f t="shared" si="55"/>
        <v/>
      </c>
      <c r="BL5" s="94" t="str">
        <f t="shared" ref="BJ5:BY23" si="56">IF($I5=BL$3,"⚪",IF($J5=BL$3,"⚫",""))</f>
        <v/>
      </c>
      <c r="BM5" s="94" t="str">
        <f t="shared" si="56"/>
        <v/>
      </c>
      <c r="BN5" s="94" t="str">
        <f t="shared" si="56"/>
        <v/>
      </c>
      <c r="BO5" s="94" t="str">
        <f t="shared" si="56"/>
        <v/>
      </c>
      <c r="BP5" s="94" t="str">
        <f t="shared" si="56"/>
        <v/>
      </c>
      <c r="BQ5" s="94" t="str">
        <f t="shared" si="56"/>
        <v/>
      </c>
      <c r="BR5" s="94" t="str">
        <f t="shared" si="56"/>
        <v/>
      </c>
      <c r="BS5" s="94" t="str">
        <f t="shared" si="56"/>
        <v/>
      </c>
      <c r="BT5" s="94" t="str">
        <f t="shared" si="56"/>
        <v/>
      </c>
      <c r="BU5" s="94" t="str">
        <f t="shared" si="56"/>
        <v/>
      </c>
      <c r="BV5" s="94" t="str">
        <f t="shared" si="56"/>
        <v/>
      </c>
      <c r="BW5" s="94" t="str">
        <f t="shared" si="56"/>
        <v/>
      </c>
      <c r="BX5" s="94" t="str">
        <f t="shared" si="56"/>
        <v/>
      </c>
      <c r="BY5" s="94" t="str">
        <f t="shared" si="56"/>
        <v/>
      </c>
      <c r="BZ5" s="94" t="str">
        <f t="shared" ref="BX5:CK23" si="57">IF($I5=BZ$3,"⚪",IF($J5=BZ$3,"⚫",""))</f>
        <v/>
      </c>
      <c r="CA5" s="94" t="str">
        <f t="shared" si="57"/>
        <v/>
      </c>
      <c r="CB5" s="94" t="str">
        <f t="shared" si="57"/>
        <v/>
      </c>
      <c r="CC5" s="94" t="str">
        <f t="shared" si="57"/>
        <v/>
      </c>
      <c r="CD5" s="94" t="str">
        <f t="shared" si="57"/>
        <v/>
      </c>
      <c r="CE5" s="94" t="str">
        <f t="shared" si="57"/>
        <v/>
      </c>
      <c r="CF5" s="94" t="str">
        <f t="shared" si="57"/>
        <v/>
      </c>
      <c r="CG5" s="94" t="str">
        <f t="shared" si="57"/>
        <v/>
      </c>
      <c r="CH5" s="94" t="str">
        <f t="shared" si="57"/>
        <v/>
      </c>
      <c r="CI5" s="94" t="str">
        <f t="shared" si="57"/>
        <v/>
      </c>
      <c r="CJ5" s="94" t="str">
        <f t="shared" si="57"/>
        <v/>
      </c>
      <c r="CK5" s="94" t="str">
        <f t="shared" si="57"/>
        <v/>
      </c>
    </row>
    <row r="6" spans="1:90" s="4" customFormat="1" ht="26.25" thickBot="1" x14ac:dyDescent="0.25">
      <c r="A6" s="53"/>
      <c r="B6" s="24"/>
      <c r="C6" s="74" t="s">
        <v>49</v>
      </c>
      <c r="D6" s="91" t="s">
        <v>52</v>
      </c>
      <c r="E6" s="54" t="s">
        <v>77</v>
      </c>
      <c r="F6" s="51" t="s">
        <v>69</v>
      </c>
      <c r="G6" s="90">
        <f t="shared" ref="G6:G23" si="58">IF(ISBLANK(F6),"-",LEN(F6))</f>
        <v>81</v>
      </c>
      <c r="H6" s="49" t="s">
        <v>60</v>
      </c>
      <c r="I6" s="7">
        <v>44690</v>
      </c>
      <c r="J6" s="7">
        <v>44697</v>
      </c>
      <c r="K6" s="7"/>
      <c r="L6" s="57" t="s">
        <v>35</v>
      </c>
      <c r="M6" s="94" t="str">
        <f t="shared" ref="M6:AB13" si="59">IF($I6=M$3,"⚪",IF($J6=M$3,"⚫",""))</f>
        <v/>
      </c>
      <c r="N6" s="94" t="str">
        <f t="shared" si="52"/>
        <v/>
      </c>
      <c r="O6" s="94" t="str">
        <f t="shared" si="52"/>
        <v/>
      </c>
      <c r="P6" s="94" t="str">
        <f t="shared" si="52"/>
        <v/>
      </c>
      <c r="Q6" s="94" t="str">
        <f t="shared" si="52"/>
        <v/>
      </c>
      <c r="R6" s="94" t="str">
        <f t="shared" si="52"/>
        <v/>
      </c>
      <c r="S6" s="94" t="str">
        <f t="shared" si="52"/>
        <v/>
      </c>
      <c r="T6" s="94" t="str">
        <f t="shared" si="52"/>
        <v>⚪</v>
      </c>
      <c r="U6" s="94" t="str">
        <f t="shared" si="52"/>
        <v/>
      </c>
      <c r="V6" s="94" t="str">
        <f t="shared" si="52"/>
        <v/>
      </c>
      <c r="W6" s="94" t="str">
        <f t="shared" si="52"/>
        <v/>
      </c>
      <c r="X6" s="94" t="str">
        <f t="shared" si="52"/>
        <v/>
      </c>
      <c r="Y6" s="94" t="str">
        <f t="shared" si="52"/>
        <v/>
      </c>
      <c r="Z6" s="94" t="str">
        <f t="shared" si="52"/>
        <v/>
      </c>
      <c r="AA6" s="94" t="str">
        <f t="shared" si="52"/>
        <v>⚫</v>
      </c>
      <c r="AB6" s="94" t="str">
        <f t="shared" si="52"/>
        <v/>
      </c>
      <c r="AC6" s="94" t="str">
        <f t="shared" si="52"/>
        <v/>
      </c>
      <c r="AD6" s="94" t="str">
        <f t="shared" si="53"/>
        <v/>
      </c>
      <c r="AE6" s="94" t="str">
        <f t="shared" si="53"/>
        <v/>
      </c>
      <c r="AF6" s="94" t="str">
        <f t="shared" si="53"/>
        <v/>
      </c>
      <c r="AG6" s="94" t="str">
        <f t="shared" si="53"/>
        <v/>
      </c>
      <c r="AH6" s="94" t="str">
        <f t="shared" si="53"/>
        <v/>
      </c>
      <c r="AI6" s="94" t="str">
        <f t="shared" si="53"/>
        <v/>
      </c>
      <c r="AJ6" s="94" t="str">
        <f t="shared" si="53"/>
        <v/>
      </c>
      <c r="AK6" s="94" t="str">
        <f t="shared" si="53"/>
        <v/>
      </c>
      <c r="AL6" s="94" t="str">
        <f t="shared" si="53"/>
        <v/>
      </c>
      <c r="AM6" s="94" t="str">
        <f t="shared" si="53"/>
        <v/>
      </c>
      <c r="AN6" s="94" t="str">
        <f t="shared" si="53"/>
        <v/>
      </c>
      <c r="AO6" s="94" t="str">
        <f t="shared" si="53"/>
        <v/>
      </c>
      <c r="AP6" s="94" t="str">
        <f t="shared" si="53"/>
        <v/>
      </c>
      <c r="AQ6" s="94" t="str">
        <f t="shared" si="53"/>
        <v/>
      </c>
      <c r="AR6" s="94" t="str">
        <f t="shared" si="53"/>
        <v/>
      </c>
      <c r="AS6" s="94" t="str">
        <f t="shared" si="53"/>
        <v/>
      </c>
      <c r="AT6" s="94" t="str">
        <f t="shared" si="54"/>
        <v/>
      </c>
      <c r="AU6" s="94" t="str">
        <f t="shared" si="54"/>
        <v/>
      </c>
      <c r="AV6" s="94" t="str">
        <f t="shared" si="55"/>
        <v/>
      </c>
      <c r="AW6" s="94" t="str">
        <f t="shared" si="55"/>
        <v/>
      </c>
      <c r="AX6" s="94" t="str">
        <f t="shared" si="55"/>
        <v/>
      </c>
      <c r="AY6" s="94" t="str">
        <f t="shared" si="55"/>
        <v/>
      </c>
      <c r="AZ6" s="94" t="str">
        <f t="shared" si="55"/>
        <v/>
      </c>
      <c r="BA6" s="94" t="str">
        <f t="shared" si="55"/>
        <v/>
      </c>
      <c r="BB6" s="94" t="str">
        <f t="shared" si="55"/>
        <v/>
      </c>
      <c r="BC6" s="94" t="str">
        <f t="shared" si="55"/>
        <v/>
      </c>
      <c r="BD6" s="94" t="str">
        <f t="shared" si="55"/>
        <v/>
      </c>
      <c r="BE6" s="94" t="str">
        <f t="shared" si="55"/>
        <v/>
      </c>
      <c r="BF6" s="94" t="str">
        <f t="shared" si="55"/>
        <v/>
      </c>
      <c r="BG6" s="94" t="str">
        <f t="shared" si="55"/>
        <v/>
      </c>
      <c r="BH6" s="94" t="str">
        <f t="shared" si="55"/>
        <v/>
      </c>
      <c r="BI6" s="94" t="str">
        <f t="shared" si="55"/>
        <v/>
      </c>
      <c r="BJ6" s="94" t="str">
        <f t="shared" si="56"/>
        <v/>
      </c>
      <c r="BK6" s="94" t="str">
        <f t="shared" si="56"/>
        <v/>
      </c>
      <c r="BL6" s="94" t="str">
        <f t="shared" si="56"/>
        <v/>
      </c>
      <c r="BM6" s="94" t="str">
        <f t="shared" si="56"/>
        <v/>
      </c>
      <c r="BN6" s="94" t="str">
        <f t="shared" si="56"/>
        <v/>
      </c>
      <c r="BO6" s="94" t="str">
        <f t="shared" si="56"/>
        <v/>
      </c>
      <c r="BP6" s="94" t="str">
        <f t="shared" si="56"/>
        <v/>
      </c>
      <c r="BQ6" s="94" t="str">
        <f t="shared" si="56"/>
        <v/>
      </c>
      <c r="BR6" s="94" t="str">
        <f t="shared" si="56"/>
        <v/>
      </c>
      <c r="BS6" s="94" t="str">
        <f t="shared" si="56"/>
        <v/>
      </c>
      <c r="BT6" s="94" t="str">
        <f t="shared" si="56"/>
        <v/>
      </c>
      <c r="BU6" s="94" t="str">
        <f t="shared" si="56"/>
        <v/>
      </c>
      <c r="BV6" s="94" t="str">
        <f t="shared" si="56"/>
        <v/>
      </c>
      <c r="BW6" s="94" t="str">
        <f t="shared" si="56"/>
        <v/>
      </c>
      <c r="BX6" s="94" t="str">
        <f t="shared" si="57"/>
        <v/>
      </c>
      <c r="BY6" s="94" t="str">
        <f t="shared" si="57"/>
        <v/>
      </c>
      <c r="BZ6" s="94" t="str">
        <f t="shared" si="57"/>
        <v/>
      </c>
      <c r="CA6" s="94" t="str">
        <f t="shared" si="57"/>
        <v/>
      </c>
      <c r="CB6" s="94" t="str">
        <f t="shared" si="57"/>
        <v/>
      </c>
      <c r="CC6" s="94" t="str">
        <f t="shared" si="57"/>
        <v/>
      </c>
      <c r="CD6" s="94" t="str">
        <f t="shared" si="57"/>
        <v/>
      </c>
      <c r="CE6" s="94" t="str">
        <f t="shared" si="57"/>
        <v/>
      </c>
      <c r="CF6" s="94" t="str">
        <f t="shared" si="57"/>
        <v/>
      </c>
      <c r="CG6" s="94" t="str">
        <f t="shared" si="57"/>
        <v/>
      </c>
      <c r="CH6" s="94" t="str">
        <f t="shared" si="57"/>
        <v/>
      </c>
      <c r="CI6" s="94" t="str">
        <f t="shared" si="57"/>
        <v/>
      </c>
      <c r="CJ6" s="94" t="str">
        <f t="shared" si="57"/>
        <v/>
      </c>
      <c r="CK6" s="94" t="str">
        <f t="shared" si="57"/>
        <v/>
      </c>
    </row>
    <row r="7" spans="1:90" s="4" customFormat="1" ht="26.25" thickBot="1" x14ac:dyDescent="0.25">
      <c r="A7" s="53"/>
      <c r="B7" s="24"/>
      <c r="C7" s="74" t="s">
        <v>45</v>
      </c>
      <c r="D7" s="91" t="s">
        <v>53</v>
      </c>
      <c r="E7" s="54" t="s">
        <v>78</v>
      </c>
      <c r="F7" s="51"/>
      <c r="G7" s="90" t="str">
        <f t="shared" si="58"/>
        <v>-</v>
      </c>
      <c r="H7" s="49" t="s">
        <v>63</v>
      </c>
      <c r="I7" s="7">
        <v>44692</v>
      </c>
      <c r="J7" s="7">
        <v>44699</v>
      </c>
      <c r="K7" s="7">
        <f>J7+3</f>
        <v>44702</v>
      </c>
      <c r="L7" s="56"/>
      <c r="M7" s="94" t="str">
        <f t="shared" si="59"/>
        <v/>
      </c>
      <c r="N7" s="94" t="str">
        <f t="shared" si="52"/>
        <v/>
      </c>
      <c r="O7" s="94" t="str">
        <f t="shared" si="52"/>
        <v/>
      </c>
      <c r="P7" s="94" t="str">
        <f t="shared" si="52"/>
        <v/>
      </c>
      <c r="Q7" s="94" t="str">
        <f t="shared" si="52"/>
        <v/>
      </c>
      <c r="R7" s="94" t="str">
        <f t="shared" si="52"/>
        <v/>
      </c>
      <c r="S7" s="94" t="str">
        <f t="shared" si="52"/>
        <v/>
      </c>
      <c r="T7" s="94" t="str">
        <f t="shared" si="52"/>
        <v/>
      </c>
      <c r="U7" s="94" t="str">
        <f t="shared" si="52"/>
        <v/>
      </c>
      <c r="V7" s="94" t="str">
        <f t="shared" si="52"/>
        <v>⚪</v>
      </c>
      <c r="W7" s="94" t="str">
        <f t="shared" si="52"/>
        <v/>
      </c>
      <c r="X7" s="94" t="str">
        <f t="shared" si="52"/>
        <v/>
      </c>
      <c r="Y7" s="94" t="str">
        <f t="shared" si="52"/>
        <v/>
      </c>
      <c r="Z7" s="94" t="str">
        <f t="shared" si="52"/>
        <v/>
      </c>
      <c r="AA7" s="94" t="str">
        <f t="shared" si="52"/>
        <v/>
      </c>
      <c r="AB7" s="94" t="str">
        <f t="shared" si="52"/>
        <v/>
      </c>
      <c r="AC7" s="94" t="str">
        <f t="shared" si="52"/>
        <v>⚫</v>
      </c>
      <c r="AD7" s="94" t="str">
        <f t="shared" si="53"/>
        <v/>
      </c>
      <c r="AE7" s="94" t="str">
        <f t="shared" si="53"/>
        <v/>
      </c>
      <c r="AF7" s="94" t="str">
        <f t="shared" si="53"/>
        <v/>
      </c>
      <c r="AG7" s="94" t="str">
        <f t="shared" si="53"/>
        <v/>
      </c>
      <c r="AH7" s="94" t="str">
        <f t="shared" si="53"/>
        <v/>
      </c>
      <c r="AI7" s="94" t="str">
        <f t="shared" si="53"/>
        <v/>
      </c>
      <c r="AJ7" s="94" t="str">
        <f t="shared" si="53"/>
        <v/>
      </c>
      <c r="AK7" s="94" t="str">
        <f t="shared" si="53"/>
        <v/>
      </c>
      <c r="AL7" s="94" t="str">
        <f t="shared" si="53"/>
        <v/>
      </c>
      <c r="AM7" s="94" t="str">
        <f t="shared" si="53"/>
        <v/>
      </c>
      <c r="AN7" s="94" t="str">
        <f t="shared" si="53"/>
        <v/>
      </c>
      <c r="AO7" s="94" t="str">
        <f t="shared" si="53"/>
        <v/>
      </c>
      <c r="AP7" s="94" t="str">
        <f t="shared" si="53"/>
        <v/>
      </c>
      <c r="AQ7" s="94" t="str">
        <f t="shared" si="53"/>
        <v/>
      </c>
      <c r="AR7" s="94" t="str">
        <f t="shared" si="53"/>
        <v/>
      </c>
      <c r="AS7" s="94" t="str">
        <f t="shared" si="53"/>
        <v/>
      </c>
      <c r="AT7" s="94" t="str">
        <f t="shared" si="54"/>
        <v/>
      </c>
      <c r="AU7" s="94" t="str">
        <f t="shared" si="54"/>
        <v/>
      </c>
      <c r="AV7" s="94" t="str">
        <f t="shared" si="55"/>
        <v/>
      </c>
      <c r="AW7" s="94" t="str">
        <f t="shared" si="55"/>
        <v/>
      </c>
      <c r="AX7" s="94" t="str">
        <f t="shared" si="55"/>
        <v/>
      </c>
      <c r="AY7" s="94" t="str">
        <f t="shared" si="55"/>
        <v/>
      </c>
      <c r="AZ7" s="94" t="str">
        <f t="shared" si="55"/>
        <v/>
      </c>
      <c r="BA7" s="94" t="str">
        <f t="shared" si="55"/>
        <v/>
      </c>
      <c r="BB7" s="94" t="str">
        <f t="shared" si="55"/>
        <v/>
      </c>
      <c r="BC7" s="94" t="str">
        <f t="shared" si="55"/>
        <v/>
      </c>
      <c r="BD7" s="94" t="str">
        <f t="shared" si="55"/>
        <v/>
      </c>
      <c r="BE7" s="94" t="str">
        <f t="shared" si="55"/>
        <v/>
      </c>
      <c r="BF7" s="94" t="str">
        <f t="shared" si="55"/>
        <v/>
      </c>
      <c r="BG7" s="94" t="str">
        <f t="shared" si="55"/>
        <v/>
      </c>
      <c r="BH7" s="94" t="str">
        <f t="shared" si="55"/>
        <v/>
      </c>
      <c r="BI7" s="94" t="str">
        <f t="shared" si="55"/>
        <v/>
      </c>
      <c r="BJ7" s="94" t="str">
        <f t="shared" si="56"/>
        <v/>
      </c>
      <c r="BK7" s="94" t="str">
        <f t="shared" si="56"/>
        <v/>
      </c>
      <c r="BL7" s="94" t="str">
        <f t="shared" si="56"/>
        <v/>
      </c>
      <c r="BM7" s="94" t="str">
        <f t="shared" si="56"/>
        <v/>
      </c>
      <c r="BN7" s="94" t="str">
        <f t="shared" si="56"/>
        <v/>
      </c>
      <c r="BO7" s="94" t="str">
        <f t="shared" si="56"/>
        <v/>
      </c>
      <c r="BP7" s="94" t="str">
        <f t="shared" si="56"/>
        <v/>
      </c>
      <c r="BQ7" s="94" t="str">
        <f t="shared" si="56"/>
        <v/>
      </c>
      <c r="BR7" s="94" t="str">
        <f t="shared" si="56"/>
        <v/>
      </c>
      <c r="BS7" s="94" t="str">
        <f t="shared" si="56"/>
        <v/>
      </c>
      <c r="BT7" s="94" t="str">
        <f t="shared" si="56"/>
        <v/>
      </c>
      <c r="BU7" s="94" t="str">
        <f t="shared" si="56"/>
        <v/>
      </c>
      <c r="BV7" s="94" t="str">
        <f t="shared" si="56"/>
        <v/>
      </c>
      <c r="BW7" s="94" t="str">
        <f t="shared" si="56"/>
        <v/>
      </c>
      <c r="BX7" s="94" t="str">
        <f t="shared" si="57"/>
        <v/>
      </c>
      <c r="BY7" s="94" t="str">
        <f t="shared" si="57"/>
        <v/>
      </c>
      <c r="BZ7" s="94" t="str">
        <f t="shared" si="57"/>
        <v/>
      </c>
      <c r="CA7" s="94" t="str">
        <f t="shared" si="57"/>
        <v/>
      </c>
      <c r="CB7" s="94" t="str">
        <f t="shared" si="57"/>
        <v/>
      </c>
      <c r="CC7" s="94" t="str">
        <f t="shared" si="57"/>
        <v/>
      </c>
      <c r="CD7" s="94" t="str">
        <f t="shared" si="57"/>
        <v/>
      </c>
      <c r="CE7" s="94" t="str">
        <f t="shared" si="57"/>
        <v/>
      </c>
      <c r="CF7" s="94" t="str">
        <f t="shared" si="57"/>
        <v/>
      </c>
      <c r="CG7" s="94" t="str">
        <f t="shared" si="57"/>
        <v/>
      </c>
      <c r="CH7" s="94" t="str">
        <f t="shared" si="57"/>
        <v/>
      </c>
      <c r="CI7" s="94" t="str">
        <f t="shared" si="57"/>
        <v/>
      </c>
      <c r="CJ7" s="94" t="str">
        <f t="shared" si="57"/>
        <v/>
      </c>
      <c r="CK7" s="94" t="str">
        <f t="shared" si="57"/>
        <v/>
      </c>
    </row>
    <row r="8" spans="1:90" s="4" customFormat="1" ht="26.25" thickBot="1" x14ac:dyDescent="0.25">
      <c r="A8" s="53"/>
      <c r="B8" s="24"/>
      <c r="C8" s="74" t="s">
        <v>50</v>
      </c>
      <c r="D8" s="91" t="s">
        <v>54</v>
      </c>
      <c r="E8" s="54" t="s">
        <v>78</v>
      </c>
      <c r="F8" s="51"/>
      <c r="G8" s="90" t="str">
        <f t="shared" si="58"/>
        <v>-</v>
      </c>
      <c r="H8" s="49" t="s">
        <v>61</v>
      </c>
      <c r="I8" s="7">
        <v>44694</v>
      </c>
      <c r="J8" s="7">
        <v>44700</v>
      </c>
      <c r="K8" s="7">
        <v>44703</v>
      </c>
      <c r="L8" s="56"/>
      <c r="M8" s="94" t="str">
        <f t="shared" si="59"/>
        <v/>
      </c>
      <c r="N8" s="94" t="str">
        <f t="shared" si="52"/>
        <v/>
      </c>
      <c r="O8" s="94" t="str">
        <f t="shared" si="52"/>
        <v/>
      </c>
      <c r="P8" s="94" t="str">
        <f t="shared" si="52"/>
        <v/>
      </c>
      <c r="Q8" s="94" t="str">
        <f t="shared" si="52"/>
        <v/>
      </c>
      <c r="R8" s="94" t="str">
        <f t="shared" si="52"/>
        <v/>
      </c>
      <c r="S8" s="94" t="str">
        <f t="shared" si="52"/>
        <v/>
      </c>
      <c r="T8" s="94" t="str">
        <f t="shared" si="52"/>
        <v/>
      </c>
      <c r="U8" s="94" t="str">
        <f t="shared" si="52"/>
        <v/>
      </c>
      <c r="V8" s="94" t="str">
        <f t="shared" si="52"/>
        <v/>
      </c>
      <c r="W8" s="94" t="str">
        <f t="shared" si="52"/>
        <v/>
      </c>
      <c r="X8" s="94" t="str">
        <f t="shared" si="52"/>
        <v>⚪</v>
      </c>
      <c r="Y8" s="94" t="str">
        <f t="shared" si="52"/>
        <v/>
      </c>
      <c r="Z8" s="94" t="str">
        <f t="shared" si="52"/>
        <v/>
      </c>
      <c r="AA8" s="94" t="str">
        <f t="shared" si="52"/>
        <v/>
      </c>
      <c r="AB8" s="94" t="str">
        <f t="shared" si="52"/>
        <v/>
      </c>
      <c r="AC8" s="94" t="str">
        <f t="shared" si="52"/>
        <v/>
      </c>
      <c r="AD8" s="94" t="str">
        <f t="shared" si="53"/>
        <v>⚫</v>
      </c>
      <c r="AE8" s="94" t="str">
        <f t="shared" si="53"/>
        <v/>
      </c>
      <c r="AF8" s="94" t="str">
        <f t="shared" si="53"/>
        <v/>
      </c>
      <c r="AG8" s="94" t="str">
        <f t="shared" si="53"/>
        <v/>
      </c>
      <c r="AH8" s="94" t="str">
        <f t="shared" si="53"/>
        <v/>
      </c>
      <c r="AI8" s="94" t="str">
        <f t="shared" si="53"/>
        <v/>
      </c>
      <c r="AJ8" s="94" t="str">
        <f t="shared" si="53"/>
        <v/>
      </c>
      <c r="AK8" s="94" t="str">
        <f t="shared" si="53"/>
        <v/>
      </c>
      <c r="AL8" s="94" t="str">
        <f t="shared" si="53"/>
        <v/>
      </c>
      <c r="AM8" s="94" t="str">
        <f t="shared" si="53"/>
        <v/>
      </c>
      <c r="AN8" s="94" t="str">
        <f t="shared" si="53"/>
        <v/>
      </c>
      <c r="AO8" s="94" t="str">
        <f t="shared" si="53"/>
        <v/>
      </c>
      <c r="AP8" s="94" t="str">
        <f t="shared" si="53"/>
        <v/>
      </c>
      <c r="AQ8" s="94" t="str">
        <f t="shared" si="53"/>
        <v/>
      </c>
      <c r="AR8" s="94" t="str">
        <f t="shared" si="53"/>
        <v/>
      </c>
      <c r="AS8" s="94" t="str">
        <f t="shared" si="53"/>
        <v/>
      </c>
      <c r="AT8" s="94" t="str">
        <f t="shared" si="54"/>
        <v/>
      </c>
      <c r="AU8" s="94" t="str">
        <f t="shared" si="54"/>
        <v/>
      </c>
      <c r="AV8" s="94" t="str">
        <f t="shared" si="55"/>
        <v/>
      </c>
      <c r="AW8" s="94" t="str">
        <f t="shared" si="55"/>
        <v/>
      </c>
      <c r="AX8" s="94" t="str">
        <f t="shared" si="55"/>
        <v/>
      </c>
      <c r="AY8" s="94" t="str">
        <f t="shared" si="55"/>
        <v/>
      </c>
      <c r="AZ8" s="94" t="str">
        <f t="shared" si="55"/>
        <v/>
      </c>
      <c r="BA8" s="94" t="str">
        <f t="shared" si="55"/>
        <v/>
      </c>
      <c r="BB8" s="94" t="str">
        <f t="shared" si="55"/>
        <v/>
      </c>
      <c r="BC8" s="94" t="str">
        <f t="shared" si="55"/>
        <v/>
      </c>
      <c r="BD8" s="94" t="str">
        <f t="shared" si="55"/>
        <v/>
      </c>
      <c r="BE8" s="94" t="str">
        <f t="shared" si="55"/>
        <v/>
      </c>
      <c r="BF8" s="94" t="str">
        <f t="shared" si="55"/>
        <v/>
      </c>
      <c r="BG8" s="94" t="str">
        <f t="shared" si="55"/>
        <v/>
      </c>
      <c r="BH8" s="94" t="str">
        <f t="shared" si="55"/>
        <v/>
      </c>
      <c r="BI8" s="94" t="str">
        <f t="shared" si="55"/>
        <v/>
      </c>
      <c r="BJ8" s="94" t="str">
        <f t="shared" si="56"/>
        <v/>
      </c>
      <c r="BK8" s="94" t="str">
        <f t="shared" si="56"/>
        <v/>
      </c>
      <c r="BL8" s="94" t="str">
        <f t="shared" si="56"/>
        <v/>
      </c>
      <c r="BM8" s="94" t="str">
        <f t="shared" si="56"/>
        <v/>
      </c>
      <c r="BN8" s="94" t="str">
        <f t="shared" si="56"/>
        <v/>
      </c>
      <c r="BO8" s="94" t="str">
        <f t="shared" si="56"/>
        <v/>
      </c>
      <c r="BP8" s="94" t="str">
        <f t="shared" si="56"/>
        <v/>
      </c>
      <c r="BQ8" s="94" t="str">
        <f t="shared" si="56"/>
        <v/>
      </c>
      <c r="BR8" s="94" t="str">
        <f t="shared" si="56"/>
        <v/>
      </c>
      <c r="BS8" s="94" t="str">
        <f t="shared" si="56"/>
        <v/>
      </c>
      <c r="BT8" s="94" t="str">
        <f t="shared" si="56"/>
        <v/>
      </c>
      <c r="BU8" s="94" t="str">
        <f t="shared" si="56"/>
        <v/>
      </c>
      <c r="BV8" s="94" t="str">
        <f t="shared" si="56"/>
        <v/>
      </c>
      <c r="BW8" s="94" t="str">
        <f t="shared" si="56"/>
        <v/>
      </c>
      <c r="BX8" s="94" t="str">
        <f t="shared" si="57"/>
        <v/>
      </c>
      <c r="BY8" s="94" t="str">
        <f t="shared" si="57"/>
        <v/>
      </c>
      <c r="BZ8" s="94" t="str">
        <f t="shared" si="57"/>
        <v/>
      </c>
      <c r="CA8" s="94" t="str">
        <f t="shared" si="57"/>
        <v/>
      </c>
      <c r="CB8" s="94" t="str">
        <f t="shared" si="57"/>
        <v/>
      </c>
      <c r="CC8" s="94" t="str">
        <f t="shared" si="57"/>
        <v/>
      </c>
      <c r="CD8" s="94" t="str">
        <f t="shared" si="57"/>
        <v/>
      </c>
      <c r="CE8" s="94" t="str">
        <f t="shared" si="57"/>
        <v/>
      </c>
      <c r="CF8" s="94" t="str">
        <f t="shared" si="57"/>
        <v/>
      </c>
      <c r="CG8" s="94" t="str">
        <f t="shared" si="57"/>
        <v/>
      </c>
      <c r="CH8" s="94" t="str">
        <f t="shared" si="57"/>
        <v/>
      </c>
      <c r="CI8" s="94" t="str">
        <f t="shared" si="57"/>
        <v/>
      </c>
      <c r="CJ8" s="94" t="str">
        <f t="shared" si="57"/>
        <v/>
      </c>
      <c r="CK8" s="94" t="str">
        <f t="shared" si="57"/>
        <v/>
      </c>
    </row>
    <row r="9" spans="1:90" s="4" customFormat="1" ht="26.25" thickBot="1" x14ac:dyDescent="0.25">
      <c r="A9" s="53"/>
      <c r="B9" s="24"/>
      <c r="C9" s="74" t="s">
        <v>44</v>
      </c>
      <c r="D9" s="91" t="s">
        <v>55</v>
      </c>
      <c r="E9" s="54" t="s">
        <v>77</v>
      </c>
      <c r="F9" s="51"/>
      <c r="G9" s="90" t="str">
        <f t="shared" si="58"/>
        <v>-</v>
      </c>
      <c r="H9" s="49" t="s">
        <v>62</v>
      </c>
      <c r="I9" s="7">
        <f>J9-5</f>
        <v>44696</v>
      </c>
      <c r="J9" s="7">
        <v>44701</v>
      </c>
      <c r="K9" s="7"/>
      <c r="L9" s="56"/>
      <c r="M9" s="94" t="str">
        <f t="shared" si="59"/>
        <v/>
      </c>
      <c r="N9" s="94" t="str">
        <f t="shared" si="52"/>
        <v/>
      </c>
      <c r="O9" s="94" t="str">
        <f t="shared" si="52"/>
        <v/>
      </c>
      <c r="P9" s="94" t="str">
        <f t="shared" si="52"/>
        <v/>
      </c>
      <c r="Q9" s="94" t="str">
        <f t="shared" si="52"/>
        <v/>
      </c>
      <c r="R9" s="94" t="str">
        <f t="shared" si="52"/>
        <v/>
      </c>
      <c r="S9" s="94" t="str">
        <f t="shared" si="52"/>
        <v/>
      </c>
      <c r="T9" s="94" t="str">
        <f t="shared" si="52"/>
        <v/>
      </c>
      <c r="U9" s="94" t="str">
        <f t="shared" si="52"/>
        <v/>
      </c>
      <c r="V9" s="94" t="str">
        <f t="shared" si="52"/>
        <v/>
      </c>
      <c r="W9" s="94" t="str">
        <f t="shared" si="52"/>
        <v/>
      </c>
      <c r="X9" s="94" t="str">
        <f t="shared" si="52"/>
        <v/>
      </c>
      <c r="Y9" s="94" t="str">
        <f t="shared" si="52"/>
        <v/>
      </c>
      <c r="Z9" s="94" t="str">
        <f t="shared" si="52"/>
        <v>⚪</v>
      </c>
      <c r="AA9" s="94" t="str">
        <f t="shared" si="52"/>
        <v/>
      </c>
      <c r="AB9" s="94" t="str">
        <f t="shared" si="52"/>
        <v/>
      </c>
      <c r="AC9" s="94" t="str">
        <f t="shared" si="52"/>
        <v/>
      </c>
      <c r="AD9" s="94" t="str">
        <f t="shared" si="53"/>
        <v/>
      </c>
      <c r="AE9" s="94" t="str">
        <f t="shared" si="53"/>
        <v>⚫</v>
      </c>
      <c r="AF9" s="94" t="str">
        <f t="shared" si="53"/>
        <v/>
      </c>
      <c r="AG9" s="94" t="str">
        <f t="shared" si="53"/>
        <v/>
      </c>
      <c r="AH9" s="94" t="str">
        <f t="shared" si="53"/>
        <v/>
      </c>
      <c r="AI9" s="94" t="str">
        <f t="shared" si="53"/>
        <v/>
      </c>
      <c r="AJ9" s="94" t="str">
        <f t="shared" si="53"/>
        <v/>
      </c>
      <c r="AK9" s="94" t="str">
        <f t="shared" si="53"/>
        <v/>
      </c>
      <c r="AL9" s="94" t="str">
        <f t="shared" si="53"/>
        <v/>
      </c>
      <c r="AM9" s="94" t="str">
        <f t="shared" si="53"/>
        <v/>
      </c>
      <c r="AN9" s="94" t="str">
        <f t="shared" si="53"/>
        <v/>
      </c>
      <c r="AO9" s="94" t="str">
        <f t="shared" si="53"/>
        <v/>
      </c>
      <c r="AP9" s="94" t="str">
        <f t="shared" si="53"/>
        <v/>
      </c>
      <c r="AQ9" s="94" t="str">
        <f t="shared" si="53"/>
        <v/>
      </c>
      <c r="AR9" s="94" t="str">
        <f t="shared" si="53"/>
        <v/>
      </c>
      <c r="AS9" s="94" t="str">
        <f t="shared" si="53"/>
        <v/>
      </c>
      <c r="AT9" s="94" t="str">
        <f t="shared" si="54"/>
        <v/>
      </c>
      <c r="AU9" s="94" t="str">
        <f t="shared" si="54"/>
        <v/>
      </c>
      <c r="AV9" s="94" t="str">
        <f t="shared" si="55"/>
        <v/>
      </c>
      <c r="AW9" s="94" t="str">
        <f t="shared" si="55"/>
        <v/>
      </c>
      <c r="AX9" s="94" t="str">
        <f t="shared" si="55"/>
        <v/>
      </c>
      <c r="AY9" s="94" t="str">
        <f t="shared" si="55"/>
        <v/>
      </c>
      <c r="AZ9" s="94" t="str">
        <f t="shared" si="55"/>
        <v/>
      </c>
      <c r="BA9" s="94" t="str">
        <f t="shared" si="55"/>
        <v/>
      </c>
      <c r="BB9" s="94" t="str">
        <f t="shared" si="55"/>
        <v/>
      </c>
      <c r="BC9" s="94" t="str">
        <f t="shared" si="55"/>
        <v/>
      </c>
      <c r="BD9" s="94" t="str">
        <f t="shared" si="55"/>
        <v/>
      </c>
      <c r="BE9" s="94" t="str">
        <f t="shared" si="55"/>
        <v/>
      </c>
      <c r="BF9" s="94" t="str">
        <f t="shared" si="55"/>
        <v/>
      </c>
      <c r="BG9" s="94" t="str">
        <f t="shared" si="55"/>
        <v/>
      </c>
      <c r="BH9" s="94" t="str">
        <f t="shared" si="55"/>
        <v/>
      </c>
      <c r="BI9" s="94" t="str">
        <f t="shared" si="55"/>
        <v/>
      </c>
      <c r="BJ9" s="94" t="str">
        <f t="shared" si="56"/>
        <v/>
      </c>
      <c r="BK9" s="94" t="str">
        <f t="shared" si="56"/>
        <v/>
      </c>
      <c r="BL9" s="94" t="str">
        <f t="shared" si="56"/>
        <v/>
      </c>
      <c r="BM9" s="94" t="str">
        <f t="shared" si="56"/>
        <v/>
      </c>
      <c r="BN9" s="94" t="str">
        <f t="shared" si="56"/>
        <v/>
      </c>
      <c r="BO9" s="94" t="str">
        <f t="shared" si="56"/>
        <v/>
      </c>
      <c r="BP9" s="94" t="str">
        <f t="shared" si="56"/>
        <v/>
      </c>
      <c r="BQ9" s="94" t="str">
        <f t="shared" si="56"/>
        <v/>
      </c>
      <c r="BR9" s="94" t="str">
        <f t="shared" si="56"/>
        <v/>
      </c>
      <c r="BS9" s="94" t="str">
        <f t="shared" si="56"/>
        <v/>
      </c>
      <c r="BT9" s="94" t="str">
        <f t="shared" si="56"/>
        <v/>
      </c>
      <c r="BU9" s="94" t="str">
        <f t="shared" si="56"/>
        <v/>
      </c>
      <c r="BV9" s="94" t="str">
        <f t="shared" si="56"/>
        <v/>
      </c>
      <c r="BW9" s="94" t="str">
        <f t="shared" si="56"/>
        <v/>
      </c>
      <c r="BX9" s="94" t="str">
        <f t="shared" si="57"/>
        <v/>
      </c>
      <c r="BY9" s="94" t="str">
        <f t="shared" si="57"/>
        <v/>
      </c>
      <c r="BZ9" s="94" t="str">
        <f t="shared" si="57"/>
        <v/>
      </c>
      <c r="CA9" s="94" t="str">
        <f t="shared" si="57"/>
        <v/>
      </c>
      <c r="CB9" s="94" t="str">
        <f t="shared" si="57"/>
        <v/>
      </c>
      <c r="CC9" s="94" t="str">
        <f t="shared" si="57"/>
        <v/>
      </c>
      <c r="CD9" s="94" t="str">
        <f t="shared" si="57"/>
        <v/>
      </c>
      <c r="CE9" s="94" t="str">
        <f t="shared" si="57"/>
        <v/>
      </c>
      <c r="CF9" s="94" t="str">
        <f t="shared" si="57"/>
        <v/>
      </c>
      <c r="CG9" s="94" t="str">
        <f t="shared" si="57"/>
        <v/>
      </c>
      <c r="CH9" s="94" t="str">
        <f t="shared" si="57"/>
        <v/>
      </c>
      <c r="CI9" s="94" t="str">
        <f t="shared" si="57"/>
        <v/>
      </c>
      <c r="CJ9" s="94" t="str">
        <f t="shared" si="57"/>
        <v/>
      </c>
      <c r="CK9" s="94" t="str">
        <f t="shared" si="57"/>
        <v/>
      </c>
    </row>
    <row r="10" spans="1:90" s="4" customFormat="1" ht="26.25" thickBot="1" x14ac:dyDescent="0.25">
      <c r="A10" s="53"/>
      <c r="B10" s="24"/>
      <c r="C10" s="74" t="s">
        <v>47</v>
      </c>
      <c r="D10" s="91" t="s">
        <v>65</v>
      </c>
      <c r="E10" s="54" t="s">
        <v>79</v>
      </c>
      <c r="F10" s="51"/>
      <c r="G10" s="90" t="str">
        <f t="shared" si="58"/>
        <v>-</v>
      </c>
      <c r="H10" s="49" t="s">
        <v>63</v>
      </c>
      <c r="I10" s="7">
        <v>44690</v>
      </c>
      <c r="J10" s="7">
        <v>44697</v>
      </c>
      <c r="K10" s="7">
        <f t="shared" ref="K10:K12" si="60">J10+1</f>
        <v>44698</v>
      </c>
      <c r="L10" s="56"/>
      <c r="M10" s="94" t="str">
        <f t="shared" ref="M10:CK10" si="61">IF($I10=M$3,"⚪",IF($J10=M$3,"⚫",""))</f>
        <v/>
      </c>
      <c r="N10" s="94" t="str">
        <f t="shared" si="61"/>
        <v/>
      </c>
      <c r="O10" s="94" t="str">
        <f t="shared" si="61"/>
        <v/>
      </c>
      <c r="P10" s="94" t="str">
        <f t="shared" si="61"/>
        <v/>
      </c>
      <c r="Q10" s="94" t="str">
        <f t="shared" si="61"/>
        <v/>
      </c>
      <c r="R10" s="94" t="str">
        <f t="shared" si="61"/>
        <v/>
      </c>
      <c r="S10" s="94" t="str">
        <f t="shared" si="61"/>
        <v/>
      </c>
      <c r="T10" s="94" t="str">
        <f t="shared" si="61"/>
        <v>⚪</v>
      </c>
      <c r="U10" s="94" t="str">
        <f t="shared" si="61"/>
        <v/>
      </c>
      <c r="V10" s="94" t="str">
        <f t="shared" si="61"/>
        <v/>
      </c>
      <c r="W10" s="94" t="str">
        <f t="shared" si="61"/>
        <v/>
      </c>
      <c r="X10" s="94" t="str">
        <f t="shared" si="61"/>
        <v/>
      </c>
      <c r="Y10" s="94" t="str">
        <f t="shared" si="61"/>
        <v/>
      </c>
      <c r="Z10" s="94" t="str">
        <f t="shared" si="61"/>
        <v/>
      </c>
      <c r="AA10" s="94" t="str">
        <f t="shared" si="61"/>
        <v>⚫</v>
      </c>
      <c r="AB10" s="94" t="str">
        <f t="shared" si="61"/>
        <v/>
      </c>
      <c r="AC10" s="94" t="str">
        <f t="shared" si="61"/>
        <v/>
      </c>
      <c r="AD10" s="94" t="str">
        <f t="shared" si="61"/>
        <v/>
      </c>
      <c r="AE10" s="94" t="str">
        <f t="shared" si="61"/>
        <v/>
      </c>
      <c r="AF10" s="94" t="str">
        <f t="shared" si="61"/>
        <v/>
      </c>
      <c r="AG10" s="94" t="str">
        <f t="shared" si="61"/>
        <v/>
      </c>
      <c r="AH10" s="94" t="str">
        <f t="shared" si="61"/>
        <v/>
      </c>
      <c r="AI10" s="94" t="str">
        <f t="shared" si="61"/>
        <v/>
      </c>
      <c r="AJ10" s="94" t="str">
        <f t="shared" si="61"/>
        <v/>
      </c>
      <c r="AK10" s="94" t="str">
        <f t="shared" si="61"/>
        <v/>
      </c>
      <c r="AL10" s="94" t="str">
        <f t="shared" si="61"/>
        <v/>
      </c>
      <c r="AM10" s="94" t="str">
        <f t="shared" si="61"/>
        <v/>
      </c>
      <c r="AN10" s="94" t="str">
        <f t="shared" si="61"/>
        <v/>
      </c>
      <c r="AO10" s="94" t="str">
        <f t="shared" si="61"/>
        <v/>
      </c>
      <c r="AP10" s="94" t="str">
        <f t="shared" si="61"/>
        <v/>
      </c>
      <c r="AQ10" s="94" t="str">
        <f t="shared" si="61"/>
        <v/>
      </c>
      <c r="AR10" s="94" t="str">
        <f t="shared" si="61"/>
        <v/>
      </c>
      <c r="AS10" s="94" t="str">
        <f t="shared" si="61"/>
        <v/>
      </c>
      <c r="AT10" s="94" t="str">
        <f t="shared" si="61"/>
        <v/>
      </c>
      <c r="AU10" s="94" t="str">
        <f t="shared" si="61"/>
        <v/>
      </c>
      <c r="AV10" s="94" t="str">
        <f t="shared" si="61"/>
        <v/>
      </c>
      <c r="AW10" s="94" t="str">
        <f t="shared" si="61"/>
        <v/>
      </c>
      <c r="AX10" s="94" t="str">
        <f t="shared" si="61"/>
        <v/>
      </c>
      <c r="AY10" s="94" t="str">
        <f t="shared" si="61"/>
        <v/>
      </c>
      <c r="AZ10" s="94" t="str">
        <f t="shared" si="61"/>
        <v/>
      </c>
      <c r="BA10" s="94" t="str">
        <f t="shared" si="61"/>
        <v/>
      </c>
      <c r="BB10" s="94" t="str">
        <f t="shared" si="61"/>
        <v/>
      </c>
      <c r="BC10" s="94" t="str">
        <f t="shared" si="61"/>
        <v/>
      </c>
      <c r="BD10" s="94" t="str">
        <f t="shared" si="61"/>
        <v/>
      </c>
      <c r="BE10" s="94" t="str">
        <f t="shared" si="61"/>
        <v/>
      </c>
      <c r="BF10" s="94" t="str">
        <f t="shared" si="61"/>
        <v/>
      </c>
      <c r="BG10" s="94" t="str">
        <f t="shared" si="61"/>
        <v/>
      </c>
      <c r="BH10" s="94" t="str">
        <f t="shared" si="61"/>
        <v/>
      </c>
      <c r="BI10" s="94" t="str">
        <f t="shared" si="61"/>
        <v/>
      </c>
      <c r="BJ10" s="94" t="str">
        <f t="shared" si="61"/>
        <v/>
      </c>
      <c r="BK10" s="94" t="str">
        <f t="shared" si="61"/>
        <v/>
      </c>
      <c r="BL10" s="94" t="str">
        <f t="shared" si="61"/>
        <v/>
      </c>
      <c r="BM10" s="94" t="str">
        <f t="shared" si="61"/>
        <v/>
      </c>
      <c r="BN10" s="94" t="str">
        <f t="shared" si="61"/>
        <v/>
      </c>
      <c r="BO10" s="94" t="str">
        <f t="shared" si="61"/>
        <v/>
      </c>
      <c r="BP10" s="94" t="str">
        <f t="shared" si="61"/>
        <v/>
      </c>
      <c r="BQ10" s="94" t="str">
        <f t="shared" si="61"/>
        <v/>
      </c>
      <c r="BR10" s="94" t="str">
        <f t="shared" si="61"/>
        <v/>
      </c>
      <c r="BS10" s="94" t="str">
        <f t="shared" si="61"/>
        <v/>
      </c>
      <c r="BT10" s="94" t="str">
        <f t="shared" si="61"/>
        <v/>
      </c>
      <c r="BU10" s="94" t="str">
        <f t="shared" si="61"/>
        <v/>
      </c>
      <c r="BV10" s="94" t="str">
        <f t="shared" si="61"/>
        <v/>
      </c>
      <c r="BW10" s="94" t="str">
        <f t="shared" si="61"/>
        <v/>
      </c>
      <c r="BX10" s="94" t="str">
        <f t="shared" si="61"/>
        <v/>
      </c>
      <c r="BY10" s="94" t="str">
        <f t="shared" si="61"/>
        <v/>
      </c>
      <c r="BZ10" s="94" t="str">
        <f t="shared" si="61"/>
        <v/>
      </c>
      <c r="CA10" s="94" t="str">
        <f t="shared" si="61"/>
        <v/>
      </c>
      <c r="CB10" s="94" t="str">
        <f t="shared" si="61"/>
        <v/>
      </c>
      <c r="CC10" s="94" t="str">
        <f t="shared" si="61"/>
        <v/>
      </c>
      <c r="CD10" s="94" t="str">
        <f t="shared" si="61"/>
        <v/>
      </c>
      <c r="CE10" s="94" t="str">
        <f t="shared" si="61"/>
        <v/>
      </c>
      <c r="CF10" s="94" t="str">
        <f t="shared" si="61"/>
        <v/>
      </c>
      <c r="CG10" s="94" t="str">
        <f t="shared" si="61"/>
        <v/>
      </c>
      <c r="CH10" s="94" t="str">
        <f t="shared" si="61"/>
        <v/>
      </c>
      <c r="CI10" s="94" t="str">
        <f t="shared" si="61"/>
        <v/>
      </c>
      <c r="CJ10" s="94" t="str">
        <f t="shared" si="61"/>
        <v/>
      </c>
      <c r="CK10" s="94" t="str">
        <f t="shared" si="61"/>
        <v/>
      </c>
    </row>
    <row r="11" spans="1:90" s="4" customFormat="1" ht="26.25" thickBot="1" x14ac:dyDescent="0.25">
      <c r="A11" s="53"/>
      <c r="B11" s="24"/>
      <c r="C11" s="74" t="s">
        <v>46</v>
      </c>
      <c r="D11" s="91" t="s">
        <v>57</v>
      </c>
      <c r="E11" s="54" t="s">
        <v>79</v>
      </c>
      <c r="F11" s="51"/>
      <c r="G11" s="90" t="str">
        <f t="shared" si="58"/>
        <v>-</v>
      </c>
      <c r="H11" s="49" t="s">
        <v>62</v>
      </c>
      <c r="I11" s="7">
        <f>J11-5</f>
        <v>44694</v>
      </c>
      <c r="J11" s="7">
        <v>44699</v>
      </c>
      <c r="K11" s="7">
        <f>J11+4</f>
        <v>44703</v>
      </c>
      <c r="L11" s="56"/>
      <c r="M11" s="94" t="str">
        <f t="shared" si="59"/>
        <v/>
      </c>
      <c r="N11" s="94" t="str">
        <f t="shared" si="52"/>
        <v/>
      </c>
      <c r="O11" s="94" t="str">
        <f t="shared" si="52"/>
        <v/>
      </c>
      <c r="P11" s="94" t="str">
        <f t="shared" si="52"/>
        <v/>
      </c>
      <c r="Q11" s="94" t="str">
        <f t="shared" si="52"/>
        <v/>
      </c>
      <c r="R11" s="94" t="str">
        <f t="shared" si="52"/>
        <v/>
      </c>
      <c r="S11" s="94" t="str">
        <f t="shared" si="52"/>
        <v/>
      </c>
      <c r="T11" s="94" t="str">
        <f t="shared" si="52"/>
        <v/>
      </c>
      <c r="U11" s="94" t="str">
        <f t="shared" si="52"/>
        <v/>
      </c>
      <c r="V11" s="94" t="str">
        <f t="shared" si="52"/>
        <v/>
      </c>
      <c r="W11" s="94" t="str">
        <f t="shared" si="52"/>
        <v/>
      </c>
      <c r="X11" s="94" t="str">
        <f t="shared" si="52"/>
        <v>⚪</v>
      </c>
      <c r="Y11" s="94" t="str">
        <f t="shared" si="52"/>
        <v/>
      </c>
      <c r="Z11" s="94" t="str">
        <f t="shared" si="52"/>
        <v/>
      </c>
      <c r="AA11" s="94" t="str">
        <f t="shared" si="52"/>
        <v/>
      </c>
      <c r="AB11" s="94" t="str">
        <f t="shared" si="52"/>
        <v/>
      </c>
      <c r="AC11" s="94" t="str">
        <f t="shared" si="52"/>
        <v>⚫</v>
      </c>
      <c r="AD11" s="94" t="str">
        <f t="shared" si="53"/>
        <v/>
      </c>
      <c r="AE11" s="94" t="str">
        <f t="shared" si="53"/>
        <v/>
      </c>
      <c r="AF11" s="94" t="str">
        <f t="shared" si="53"/>
        <v/>
      </c>
      <c r="AG11" s="94" t="str">
        <f t="shared" si="53"/>
        <v/>
      </c>
      <c r="AH11" s="94" t="str">
        <f t="shared" si="53"/>
        <v/>
      </c>
      <c r="AI11" s="94" t="str">
        <f t="shared" si="53"/>
        <v/>
      </c>
      <c r="AJ11" s="94" t="str">
        <f t="shared" si="53"/>
        <v/>
      </c>
      <c r="AK11" s="94" t="str">
        <f t="shared" si="53"/>
        <v/>
      </c>
      <c r="AL11" s="94" t="str">
        <f t="shared" si="53"/>
        <v/>
      </c>
      <c r="AM11" s="94" t="str">
        <f t="shared" si="53"/>
        <v/>
      </c>
      <c r="AN11" s="94" t="str">
        <f t="shared" si="53"/>
        <v/>
      </c>
      <c r="AO11" s="94" t="str">
        <f t="shared" si="53"/>
        <v/>
      </c>
      <c r="AP11" s="94" t="str">
        <f t="shared" si="53"/>
        <v/>
      </c>
      <c r="AQ11" s="94" t="str">
        <f t="shared" si="53"/>
        <v/>
      </c>
      <c r="AR11" s="94" t="str">
        <f t="shared" si="53"/>
        <v/>
      </c>
      <c r="AS11" s="94" t="str">
        <f t="shared" si="53"/>
        <v/>
      </c>
      <c r="AT11" s="94" t="str">
        <f t="shared" si="54"/>
        <v/>
      </c>
      <c r="AU11" s="94" t="str">
        <f t="shared" si="54"/>
        <v/>
      </c>
      <c r="AV11" s="94" t="str">
        <f t="shared" si="55"/>
        <v/>
      </c>
      <c r="AW11" s="94" t="str">
        <f t="shared" si="55"/>
        <v/>
      </c>
      <c r="AX11" s="94" t="str">
        <f t="shared" si="55"/>
        <v/>
      </c>
      <c r="AY11" s="94" t="str">
        <f t="shared" si="55"/>
        <v/>
      </c>
      <c r="AZ11" s="94" t="str">
        <f t="shared" si="55"/>
        <v/>
      </c>
      <c r="BA11" s="94" t="str">
        <f t="shared" si="55"/>
        <v/>
      </c>
      <c r="BB11" s="94" t="str">
        <f t="shared" si="55"/>
        <v/>
      </c>
      <c r="BC11" s="94" t="str">
        <f t="shared" si="55"/>
        <v/>
      </c>
      <c r="BD11" s="94" t="str">
        <f t="shared" si="55"/>
        <v/>
      </c>
      <c r="BE11" s="94" t="str">
        <f t="shared" si="55"/>
        <v/>
      </c>
      <c r="BF11" s="94" t="str">
        <f t="shared" si="55"/>
        <v/>
      </c>
      <c r="BG11" s="94" t="str">
        <f t="shared" si="55"/>
        <v/>
      </c>
      <c r="BH11" s="94" t="str">
        <f t="shared" si="55"/>
        <v/>
      </c>
      <c r="BI11" s="94" t="str">
        <f t="shared" si="55"/>
        <v/>
      </c>
      <c r="BJ11" s="94" t="str">
        <f t="shared" si="56"/>
        <v/>
      </c>
      <c r="BK11" s="94" t="str">
        <f t="shared" si="56"/>
        <v/>
      </c>
      <c r="BL11" s="94" t="str">
        <f t="shared" si="56"/>
        <v/>
      </c>
      <c r="BM11" s="94" t="str">
        <f t="shared" si="56"/>
        <v/>
      </c>
      <c r="BN11" s="94" t="str">
        <f t="shared" si="56"/>
        <v/>
      </c>
      <c r="BO11" s="94" t="str">
        <f t="shared" si="56"/>
        <v/>
      </c>
      <c r="BP11" s="94" t="str">
        <f t="shared" si="56"/>
        <v/>
      </c>
      <c r="BQ11" s="94" t="str">
        <f t="shared" si="56"/>
        <v/>
      </c>
      <c r="BR11" s="94" t="str">
        <f t="shared" si="56"/>
        <v/>
      </c>
      <c r="BS11" s="94" t="str">
        <f t="shared" si="56"/>
        <v/>
      </c>
      <c r="BT11" s="94" t="str">
        <f t="shared" si="56"/>
        <v/>
      </c>
      <c r="BU11" s="94" t="str">
        <f t="shared" si="56"/>
        <v/>
      </c>
      <c r="BV11" s="94" t="str">
        <f t="shared" si="56"/>
        <v/>
      </c>
      <c r="BW11" s="94" t="str">
        <f t="shared" si="56"/>
        <v/>
      </c>
      <c r="BX11" s="94" t="str">
        <f t="shared" si="57"/>
        <v/>
      </c>
      <c r="BY11" s="94" t="str">
        <f t="shared" si="57"/>
        <v/>
      </c>
      <c r="BZ11" s="94" t="str">
        <f t="shared" si="57"/>
        <v/>
      </c>
      <c r="CA11" s="94" t="str">
        <f t="shared" si="57"/>
        <v/>
      </c>
      <c r="CB11" s="94" t="str">
        <f t="shared" si="57"/>
        <v/>
      </c>
      <c r="CC11" s="94" t="str">
        <f t="shared" si="57"/>
        <v/>
      </c>
      <c r="CD11" s="94" t="str">
        <f t="shared" si="57"/>
        <v/>
      </c>
      <c r="CE11" s="94" t="str">
        <f t="shared" si="57"/>
        <v/>
      </c>
      <c r="CF11" s="94" t="str">
        <f t="shared" si="57"/>
        <v/>
      </c>
      <c r="CG11" s="94" t="str">
        <f t="shared" si="57"/>
        <v/>
      </c>
      <c r="CH11" s="94" t="str">
        <f t="shared" si="57"/>
        <v/>
      </c>
      <c r="CI11" s="94" t="str">
        <f t="shared" si="57"/>
        <v/>
      </c>
      <c r="CJ11" s="94" t="str">
        <f t="shared" si="57"/>
        <v/>
      </c>
      <c r="CK11" s="94" t="str">
        <f t="shared" si="57"/>
        <v/>
      </c>
    </row>
    <row r="12" spans="1:90" s="4" customFormat="1" ht="26.25" thickBot="1" x14ac:dyDescent="0.25">
      <c r="A12" s="53"/>
      <c r="B12" s="24"/>
      <c r="C12" s="74" t="s">
        <v>45</v>
      </c>
      <c r="D12" s="91" t="s">
        <v>56</v>
      </c>
      <c r="E12" s="54"/>
      <c r="F12" s="51"/>
      <c r="G12" s="90" t="str">
        <f t="shared" si="58"/>
        <v>-</v>
      </c>
      <c r="H12" s="49"/>
      <c r="I12" s="7">
        <v>44693</v>
      </c>
      <c r="J12" s="7">
        <v>44701</v>
      </c>
      <c r="K12" s="7">
        <f t="shared" si="60"/>
        <v>44702</v>
      </c>
      <c r="L12" s="56"/>
      <c r="M12" s="94" t="str">
        <f t="shared" si="59"/>
        <v/>
      </c>
      <c r="N12" s="94" t="str">
        <f t="shared" si="52"/>
        <v/>
      </c>
      <c r="O12" s="94" t="str">
        <f t="shared" si="52"/>
        <v/>
      </c>
      <c r="P12" s="94" t="str">
        <f t="shared" si="52"/>
        <v/>
      </c>
      <c r="Q12" s="94" t="str">
        <f t="shared" si="52"/>
        <v/>
      </c>
      <c r="R12" s="94" t="str">
        <f t="shared" si="52"/>
        <v/>
      </c>
      <c r="S12" s="94" t="str">
        <f t="shared" si="52"/>
        <v/>
      </c>
      <c r="T12" s="94" t="str">
        <f t="shared" si="52"/>
        <v/>
      </c>
      <c r="U12" s="94" t="str">
        <f t="shared" si="52"/>
        <v/>
      </c>
      <c r="V12" s="94" t="str">
        <f t="shared" si="52"/>
        <v/>
      </c>
      <c r="W12" s="94" t="str">
        <f t="shared" si="52"/>
        <v>⚪</v>
      </c>
      <c r="X12" s="94" t="str">
        <f t="shared" si="52"/>
        <v/>
      </c>
      <c r="Y12" s="94" t="str">
        <f t="shared" si="52"/>
        <v/>
      </c>
      <c r="Z12" s="94" t="str">
        <f t="shared" si="52"/>
        <v/>
      </c>
      <c r="AA12" s="94" t="str">
        <f t="shared" si="52"/>
        <v/>
      </c>
      <c r="AB12" s="94" t="str">
        <f t="shared" si="52"/>
        <v/>
      </c>
      <c r="AC12" s="94" t="str">
        <f t="shared" si="52"/>
        <v/>
      </c>
      <c r="AD12" s="94" t="str">
        <f t="shared" si="53"/>
        <v/>
      </c>
      <c r="AE12" s="94" t="str">
        <f t="shared" si="53"/>
        <v>⚫</v>
      </c>
      <c r="AF12" s="94" t="str">
        <f t="shared" si="53"/>
        <v/>
      </c>
      <c r="AG12" s="94" t="str">
        <f t="shared" si="53"/>
        <v/>
      </c>
      <c r="AH12" s="94" t="str">
        <f t="shared" si="53"/>
        <v/>
      </c>
      <c r="AI12" s="94" t="str">
        <f t="shared" si="53"/>
        <v/>
      </c>
      <c r="AJ12" s="94" t="str">
        <f t="shared" si="53"/>
        <v/>
      </c>
      <c r="AK12" s="94" t="str">
        <f t="shared" si="53"/>
        <v/>
      </c>
      <c r="AL12" s="94" t="str">
        <f t="shared" si="53"/>
        <v/>
      </c>
      <c r="AM12" s="94" t="str">
        <f t="shared" si="53"/>
        <v/>
      </c>
      <c r="AN12" s="94" t="str">
        <f t="shared" si="53"/>
        <v/>
      </c>
      <c r="AO12" s="94" t="str">
        <f t="shared" si="53"/>
        <v/>
      </c>
      <c r="AP12" s="94" t="str">
        <f t="shared" si="53"/>
        <v/>
      </c>
      <c r="AQ12" s="94" t="str">
        <f t="shared" si="53"/>
        <v/>
      </c>
      <c r="AR12" s="94" t="str">
        <f t="shared" si="53"/>
        <v/>
      </c>
      <c r="AS12" s="94" t="str">
        <f t="shared" si="53"/>
        <v/>
      </c>
      <c r="AT12" s="94" t="str">
        <f t="shared" si="54"/>
        <v/>
      </c>
      <c r="AU12" s="94" t="str">
        <f t="shared" si="54"/>
        <v/>
      </c>
      <c r="AV12" s="94" t="str">
        <f t="shared" si="55"/>
        <v/>
      </c>
      <c r="AW12" s="94" t="str">
        <f t="shared" si="55"/>
        <v/>
      </c>
      <c r="AX12" s="94" t="str">
        <f t="shared" si="55"/>
        <v/>
      </c>
      <c r="AY12" s="94" t="str">
        <f t="shared" si="55"/>
        <v/>
      </c>
      <c r="AZ12" s="94" t="str">
        <f t="shared" si="55"/>
        <v/>
      </c>
      <c r="BA12" s="94" t="str">
        <f t="shared" si="55"/>
        <v/>
      </c>
      <c r="BB12" s="94" t="str">
        <f t="shared" si="55"/>
        <v/>
      </c>
      <c r="BC12" s="94" t="str">
        <f t="shared" si="55"/>
        <v/>
      </c>
      <c r="BD12" s="94" t="str">
        <f t="shared" si="55"/>
        <v/>
      </c>
      <c r="BE12" s="94" t="str">
        <f t="shared" si="55"/>
        <v/>
      </c>
      <c r="BF12" s="94" t="str">
        <f t="shared" si="55"/>
        <v/>
      </c>
      <c r="BG12" s="94" t="str">
        <f t="shared" si="55"/>
        <v/>
      </c>
      <c r="BH12" s="94" t="str">
        <f t="shared" si="55"/>
        <v/>
      </c>
      <c r="BI12" s="94" t="str">
        <f t="shared" si="55"/>
        <v/>
      </c>
      <c r="BJ12" s="94" t="str">
        <f t="shared" si="56"/>
        <v/>
      </c>
      <c r="BK12" s="94" t="str">
        <f t="shared" si="56"/>
        <v/>
      </c>
      <c r="BL12" s="94" t="str">
        <f t="shared" si="56"/>
        <v/>
      </c>
      <c r="BM12" s="94" t="str">
        <f t="shared" si="56"/>
        <v/>
      </c>
      <c r="BN12" s="94" t="str">
        <f t="shared" si="56"/>
        <v/>
      </c>
      <c r="BO12" s="94" t="str">
        <f t="shared" si="56"/>
        <v/>
      </c>
      <c r="BP12" s="94" t="str">
        <f t="shared" si="56"/>
        <v/>
      </c>
      <c r="BQ12" s="94" t="str">
        <f t="shared" si="56"/>
        <v/>
      </c>
      <c r="BR12" s="94" t="str">
        <f t="shared" si="56"/>
        <v/>
      </c>
      <c r="BS12" s="94" t="str">
        <f t="shared" si="56"/>
        <v/>
      </c>
      <c r="BT12" s="94" t="str">
        <f t="shared" si="56"/>
        <v/>
      </c>
      <c r="BU12" s="94" t="str">
        <f t="shared" si="56"/>
        <v/>
      </c>
      <c r="BV12" s="94" t="str">
        <f t="shared" si="56"/>
        <v/>
      </c>
      <c r="BW12" s="94" t="str">
        <f t="shared" si="56"/>
        <v/>
      </c>
      <c r="BX12" s="94" t="str">
        <f t="shared" si="57"/>
        <v/>
      </c>
      <c r="BY12" s="94" t="str">
        <f t="shared" si="57"/>
        <v/>
      </c>
      <c r="BZ12" s="94" t="str">
        <f t="shared" si="57"/>
        <v/>
      </c>
      <c r="CA12" s="94" t="str">
        <f t="shared" si="57"/>
        <v/>
      </c>
      <c r="CB12" s="94" t="str">
        <f t="shared" si="57"/>
        <v/>
      </c>
      <c r="CC12" s="94" t="str">
        <f t="shared" si="57"/>
        <v/>
      </c>
      <c r="CD12" s="94" t="str">
        <f t="shared" si="57"/>
        <v/>
      </c>
      <c r="CE12" s="94" t="str">
        <f t="shared" si="57"/>
        <v/>
      </c>
      <c r="CF12" s="94" t="str">
        <f t="shared" si="57"/>
        <v/>
      </c>
      <c r="CG12" s="94" t="str">
        <f t="shared" si="57"/>
        <v/>
      </c>
      <c r="CH12" s="94" t="str">
        <f t="shared" si="57"/>
        <v/>
      </c>
      <c r="CI12" s="94" t="str">
        <f t="shared" si="57"/>
        <v/>
      </c>
      <c r="CJ12" s="94" t="str">
        <f t="shared" si="57"/>
        <v/>
      </c>
      <c r="CK12" s="94" t="str">
        <f t="shared" si="57"/>
        <v/>
      </c>
    </row>
    <row r="13" spans="1:90" s="4" customFormat="1" ht="26.25" thickBot="1" x14ac:dyDescent="0.25">
      <c r="A13" s="53"/>
      <c r="B13" s="24"/>
      <c r="C13" s="74"/>
      <c r="D13" s="91"/>
      <c r="E13" s="54"/>
      <c r="F13" s="51"/>
      <c r="G13" s="90" t="str">
        <f t="shared" si="58"/>
        <v>-</v>
      </c>
      <c r="H13" s="49"/>
      <c r="I13" s="7"/>
      <c r="J13" s="7"/>
      <c r="K13" s="7"/>
      <c r="L13" s="56"/>
      <c r="M13" s="94" t="str">
        <f t="shared" si="59"/>
        <v/>
      </c>
      <c r="N13" s="94" t="str">
        <f t="shared" si="59"/>
        <v/>
      </c>
      <c r="O13" s="94" t="str">
        <f t="shared" si="59"/>
        <v/>
      </c>
      <c r="P13" s="94" t="str">
        <f t="shared" si="59"/>
        <v/>
      </c>
      <c r="Q13" s="94" t="str">
        <f t="shared" si="59"/>
        <v/>
      </c>
      <c r="R13" s="94" t="str">
        <f t="shared" si="59"/>
        <v/>
      </c>
      <c r="S13" s="94" t="str">
        <f t="shared" si="59"/>
        <v/>
      </c>
      <c r="T13" s="94" t="str">
        <f t="shared" si="59"/>
        <v/>
      </c>
      <c r="U13" s="94" t="str">
        <f t="shared" si="59"/>
        <v/>
      </c>
      <c r="V13" s="94" t="str">
        <f t="shared" si="59"/>
        <v/>
      </c>
      <c r="W13" s="94" t="str">
        <f t="shared" si="59"/>
        <v/>
      </c>
      <c r="X13" s="94" t="str">
        <f t="shared" si="59"/>
        <v/>
      </c>
      <c r="Y13" s="94" t="str">
        <f t="shared" si="59"/>
        <v/>
      </c>
      <c r="Z13" s="94" t="str">
        <f t="shared" si="59"/>
        <v/>
      </c>
      <c r="AA13" s="94" t="str">
        <f t="shared" si="59"/>
        <v/>
      </c>
      <c r="AB13" s="94" t="str">
        <f t="shared" si="59"/>
        <v/>
      </c>
      <c r="AC13" s="94" t="str">
        <f t="shared" ref="AC13:AR23" si="62">IF($I13=AC$3,"⚪",IF($J13=AC$3,"⚫",""))</f>
        <v/>
      </c>
      <c r="AD13" s="94" t="str">
        <f t="shared" si="62"/>
        <v/>
      </c>
      <c r="AE13" s="94" t="str">
        <f t="shared" si="62"/>
        <v/>
      </c>
      <c r="AF13" s="94" t="str">
        <f t="shared" si="62"/>
        <v/>
      </c>
      <c r="AG13" s="94" t="str">
        <f t="shared" si="62"/>
        <v/>
      </c>
      <c r="AH13" s="94" t="str">
        <f t="shared" si="62"/>
        <v/>
      </c>
      <c r="AI13" s="94" t="str">
        <f t="shared" si="62"/>
        <v/>
      </c>
      <c r="AJ13" s="94" t="str">
        <f t="shared" si="62"/>
        <v/>
      </c>
      <c r="AK13" s="94" t="str">
        <f t="shared" si="62"/>
        <v/>
      </c>
      <c r="AL13" s="94" t="str">
        <f t="shared" si="62"/>
        <v/>
      </c>
      <c r="AM13" s="94" t="str">
        <f t="shared" si="62"/>
        <v/>
      </c>
      <c r="AN13" s="94" t="str">
        <f t="shared" si="62"/>
        <v/>
      </c>
      <c r="AO13" s="94" t="str">
        <f t="shared" si="62"/>
        <v/>
      </c>
      <c r="AP13" s="94" t="str">
        <f t="shared" si="62"/>
        <v/>
      </c>
      <c r="AQ13" s="94" t="str">
        <f t="shared" si="62"/>
        <v/>
      </c>
      <c r="AR13" s="94" t="str">
        <f t="shared" si="62"/>
        <v/>
      </c>
      <c r="AS13" s="94" t="str">
        <f t="shared" ref="AS13:CK23" si="63">IF($I13=AS$3,"⚪",IF($J13=AS$3,"⚫",""))</f>
        <v/>
      </c>
      <c r="AT13" s="94" t="str">
        <f t="shared" si="63"/>
        <v/>
      </c>
      <c r="AU13" s="94" t="str">
        <f t="shared" si="63"/>
        <v/>
      </c>
      <c r="AV13" s="94" t="str">
        <f t="shared" si="55"/>
        <v/>
      </c>
      <c r="AW13" s="94" t="str">
        <f t="shared" si="55"/>
        <v/>
      </c>
      <c r="AX13" s="94" t="str">
        <f t="shared" si="55"/>
        <v/>
      </c>
      <c r="AY13" s="94" t="str">
        <f t="shared" si="55"/>
        <v/>
      </c>
      <c r="AZ13" s="94" t="str">
        <f t="shared" si="63"/>
        <v/>
      </c>
      <c r="BA13" s="94" t="str">
        <f t="shared" si="63"/>
        <v/>
      </c>
      <c r="BB13" s="94" t="str">
        <f t="shared" si="63"/>
        <v/>
      </c>
      <c r="BC13" s="94" t="str">
        <f t="shared" si="55"/>
        <v/>
      </c>
      <c r="BD13" s="94" t="str">
        <f t="shared" si="55"/>
        <v/>
      </c>
      <c r="BE13" s="94" t="str">
        <f t="shared" si="55"/>
        <v/>
      </c>
      <c r="BF13" s="94" t="str">
        <f t="shared" si="55"/>
        <v/>
      </c>
      <c r="BG13" s="94" t="str">
        <f t="shared" si="63"/>
        <v/>
      </c>
      <c r="BH13" s="94" t="str">
        <f t="shared" si="63"/>
        <v/>
      </c>
      <c r="BI13" s="94" t="str">
        <f t="shared" si="63"/>
        <v/>
      </c>
      <c r="BJ13" s="94" t="str">
        <f t="shared" si="56"/>
        <v/>
      </c>
      <c r="BK13" s="94" t="str">
        <f t="shared" si="56"/>
        <v/>
      </c>
      <c r="BL13" s="94" t="str">
        <f t="shared" si="56"/>
        <v/>
      </c>
      <c r="BM13" s="94" t="str">
        <f t="shared" si="56"/>
        <v/>
      </c>
      <c r="BN13" s="94" t="str">
        <f t="shared" si="63"/>
        <v/>
      </c>
      <c r="BO13" s="94" t="str">
        <f t="shared" si="63"/>
        <v/>
      </c>
      <c r="BP13" s="94" t="str">
        <f t="shared" si="63"/>
        <v/>
      </c>
      <c r="BQ13" s="94" t="str">
        <f t="shared" si="56"/>
        <v/>
      </c>
      <c r="BR13" s="94" t="str">
        <f t="shared" si="56"/>
        <v/>
      </c>
      <c r="BS13" s="94" t="str">
        <f t="shared" si="56"/>
        <v/>
      </c>
      <c r="BT13" s="94" t="str">
        <f t="shared" si="56"/>
        <v/>
      </c>
      <c r="BU13" s="94" t="str">
        <f t="shared" si="63"/>
        <v/>
      </c>
      <c r="BV13" s="94" t="str">
        <f t="shared" si="63"/>
        <v/>
      </c>
      <c r="BW13" s="94" t="str">
        <f t="shared" si="63"/>
        <v/>
      </c>
      <c r="BX13" s="94" t="str">
        <f t="shared" si="57"/>
        <v/>
      </c>
      <c r="BY13" s="94" t="str">
        <f t="shared" si="57"/>
        <v/>
      </c>
      <c r="BZ13" s="94" t="str">
        <f t="shared" si="57"/>
        <v/>
      </c>
      <c r="CA13" s="94" t="str">
        <f t="shared" si="57"/>
        <v/>
      </c>
      <c r="CB13" s="94" t="str">
        <f t="shared" si="63"/>
        <v/>
      </c>
      <c r="CC13" s="94" t="str">
        <f t="shared" si="63"/>
        <v/>
      </c>
      <c r="CD13" s="94" t="str">
        <f t="shared" si="63"/>
        <v/>
      </c>
      <c r="CE13" s="94" t="str">
        <f t="shared" si="57"/>
        <v/>
      </c>
      <c r="CF13" s="94" t="str">
        <f t="shared" si="57"/>
        <v/>
      </c>
      <c r="CG13" s="94" t="str">
        <f t="shared" si="57"/>
        <v/>
      </c>
      <c r="CH13" s="94" t="str">
        <f t="shared" si="57"/>
        <v/>
      </c>
      <c r="CI13" s="94" t="str">
        <f t="shared" si="63"/>
        <v/>
      </c>
      <c r="CJ13" s="94" t="str">
        <f t="shared" si="63"/>
        <v/>
      </c>
      <c r="CK13" s="94" t="str">
        <f t="shared" si="63"/>
        <v/>
      </c>
    </row>
    <row r="14" spans="1:90" s="4" customFormat="1" ht="26.25" thickBot="1" x14ac:dyDescent="0.25">
      <c r="A14" s="53"/>
      <c r="B14" s="24"/>
      <c r="C14" s="74"/>
      <c r="D14" s="91"/>
      <c r="E14" s="54"/>
      <c r="F14" s="51"/>
      <c r="G14" s="90" t="str">
        <f t="shared" si="58"/>
        <v>-</v>
      </c>
      <c r="H14" s="49"/>
      <c r="I14" s="7"/>
      <c r="J14" s="7"/>
      <c r="K14" s="7"/>
      <c r="L14" s="56"/>
      <c r="M14" s="94" t="str">
        <f t="shared" ref="M14:AB23" si="64">IF($I14=M$3,"⚪",IF($J14=M$3,"⚫",""))</f>
        <v/>
      </c>
      <c r="N14" s="94" t="str">
        <f t="shared" si="64"/>
        <v/>
      </c>
      <c r="O14" s="94" t="str">
        <f t="shared" si="64"/>
        <v/>
      </c>
      <c r="P14" s="94" t="str">
        <f t="shared" si="64"/>
        <v/>
      </c>
      <c r="Q14" s="94" t="str">
        <f t="shared" si="64"/>
        <v/>
      </c>
      <c r="R14" s="94" t="str">
        <f t="shared" si="64"/>
        <v/>
      </c>
      <c r="S14" s="94" t="str">
        <f t="shared" si="64"/>
        <v/>
      </c>
      <c r="T14" s="94" t="str">
        <f t="shared" si="64"/>
        <v/>
      </c>
      <c r="U14" s="94" t="str">
        <f t="shared" si="64"/>
        <v/>
      </c>
      <c r="V14" s="94" t="str">
        <f t="shared" si="64"/>
        <v/>
      </c>
      <c r="W14" s="94" t="str">
        <f t="shared" si="64"/>
        <v/>
      </c>
      <c r="X14" s="94" t="str">
        <f t="shared" si="64"/>
        <v/>
      </c>
      <c r="Y14" s="94" t="str">
        <f t="shared" si="64"/>
        <v/>
      </c>
      <c r="Z14" s="94" t="str">
        <f t="shared" si="64"/>
        <v/>
      </c>
      <c r="AA14" s="94" t="str">
        <f t="shared" si="64"/>
        <v/>
      </c>
      <c r="AB14" s="94" t="str">
        <f t="shared" si="64"/>
        <v/>
      </c>
      <c r="AC14" s="94" t="str">
        <f t="shared" si="62"/>
        <v/>
      </c>
      <c r="AD14" s="94" t="str">
        <f t="shared" si="62"/>
        <v/>
      </c>
      <c r="AE14" s="94" t="str">
        <f t="shared" si="62"/>
        <v/>
      </c>
      <c r="AF14" s="94" t="str">
        <f t="shared" si="62"/>
        <v/>
      </c>
      <c r="AG14" s="94" t="str">
        <f t="shared" si="62"/>
        <v/>
      </c>
      <c r="AH14" s="94" t="str">
        <f t="shared" si="62"/>
        <v/>
      </c>
      <c r="AI14" s="94" t="str">
        <f t="shared" si="62"/>
        <v/>
      </c>
      <c r="AJ14" s="94" t="str">
        <f t="shared" si="62"/>
        <v/>
      </c>
      <c r="AK14" s="94" t="str">
        <f t="shared" si="62"/>
        <v/>
      </c>
      <c r="AL14" s="94" t="str">
        <f t="shared" si="62"/>
        <v/>
      </c>
      <c r="AM14" s="94" t="str">
        <f t="shared" si="62"/>
        <v/>
      </c>
      <c r="AN14" s="94" t="str">
        <f t="shared" si="62"/>
        <v/>
      </c>
      <c r="AO14" s="94" t="str">
        <f t="shared" si="62"/>
        <v/>
      </c>
      <c r="AP14" s="94" t="str">
        <f t="shared" si="62"/>
        <v/>
      </c>
      <c r="AQ14" s="94" t="str">
        <f t="shared" si="62"/>
        <v/>
      </c>
      <c r="AR14" s="94" t="str">
        <f t="shared" si="62"/>
        <v/>
      </c>
      <c r="AS14" s="94" t="str">
        <f t="shared" si="63"/>
        <v/>
      </c>
      <c r="AT14" s="94" t="str">
        <f t="shared" si="63"/>
        <v/>
      </c>
      <c r="AU14" s="94" t="str">
        <f t="shared" si="63"/>
        <v/>
      </c>
      <c r="AV14" s="94" t="str">
        <f t="shared" si="55"/>
        <v/>
      </c>
      <c r="AW14" s="94" t="str">
        <f t="shared" si="55"/>
        <v/>
      </c>
      <c r="AX14" s="94" t="str">
        <f t="shared" si="55"/>
        <v/>
      </c>
      <c r="AY14" s="94" t="str">
        <f t="shared" si="55"/>
        <v/>
      </c>
      <c r="AZ14" s="94" t="str">
        <f t="shared" si="63"/>
        <v/>
      </c>
      <c r="BA14" s="94" t="str">
        <f t="shared" si="63"/>
        <v/>
      </c>
      <c r="BB14" s="94" t="str">
        <f t="shared" si="63"/>
        <v/>
      </c>
      <c r="BC14" s="94" t="str">
        <f t="shared" si="55"/>
        <v/>
      </c>
      <c r="BD14" s="94" t="str">
        <f t="shared" si="55"/>
        <v/>
      </c>
      <c r="BE14" s="94" t="str">
        <f t="shared" si="55"/>
        <v/>
      </c>
      <c r="BF14" s="94" t="str">
        <f t="shared" si="55"/>
        <v/>
      </c>
      <c r="BG14" s="94" t="str">
        <f t="shared" si="63"/>
        <v/>
      </c>
      <c r="BH14" s="94" t="str">
        <f t="shared" si="63"/>
        <v/>
      </c>
      <c r="BI14" s="94" t="str">
        <f t="shared" si="63"/>
        <v/>
      </c>
      <c r="BJ14" s="94" t="str">
        <f t="shared" si="56"/>
        <v/>
      </c>
      <c r="BK14" s="94" t="str">
        <f t="shared" si="56"/>
        <v/>
      </c>
      <c r="BL14" s="94" t="str">
        <f t="shared" si="56"/>
        <v/>
      </c>
      <c r="BM14" s="94" t="str">
        <f t="shared" si="56"/>
        <v/>
      </c>
      <c r="BN14" s="94" t="str">
        <f t="shared" si="63"/>
        <v/>
      </c>
      <c r="BO14" s="94" t="str">
        <f t="shared" si="63"/>
        <v/>
      </c>
      <c r="BP14" s="94" t="str">
        <f t="shared" si="63"/>
        <v/>
      </c>
      <c r="BQ14" s="94" t="str">
        <f t="shared" si="56"/>
        <v/>
      </c>
      <c r="BR14" s="94" t="str">
        <f t="shared" si="56"/>
        <v/>
      </c>
      <c r="BS14" s="94" t="str">
        <f t="shared" si="56"/>
        <v/>
      </c>
      <c r="BT14" s="94" t="str">
        <f t="shared" si="56"/>
        <v/>
      </c>
      <c r="BU14" s="94" t="str">
        <f t="shared" si="63"/>
        <v/>
      </c>
      <c r="BV14" s="94" t="str">
        <f t="shared" si="63"/>
        <v/>
      </c>
      <c r="BW14" s="94" t="str">
        <f t="shared" si="63"/>
        <v/>
      </c>
      <c r="BX14" s="94" t="str">
        <f t="shared" si="57"/>
        <v/>
      </c>
      <c r="BY14" s="94" t="str">
        <f t="shared" si="57"/>
        <v/>
      </c>
      <c r="BZ14" s="94" t="str">
        <f t="shared" si="57"/>
        <v/>
      </c>
      <c r="CA14" s="94" t="str">
        <f t="shared" si="57"/>
        <v/>
      </c>
      <c r="CB14" s="94" t="str">
        <f t="shared" si="63"/>
        <v/>
      </c>
      <c r="CC14" s="94" t="str">
        <f t="shared" si="63"/>
        <v/>
      </c>
      <c r="CD14" s="94" t="str">
        <f t="shared" si="63"/>
        <v/>
      </c>
      <c r="CE14" s="94" t="str">
        <f t="shared" si="57"/>
        <v/>
      </c>
      <c r="CF14" s="94" t="str">
        <f t="shared" si="57"/>
        <v/>
      </c>
      <c r="CG14" s="94" t="str">
        <f t="shared" si="57"/>
        <v/>
      </c>
      <c r="CH14" s="94" t="str">
        <f t="shared" si="57"/>
        <v/>
      </c>
      <c r="CI14" s="94" t="str">
        <f t="shared" si="63"/>
        <v/>
      </c>
      <c r="CJ14" s="94" t="str">
        <f t="shared" si="63"/>
        <v/>
      </c>
      <c r="CK14" s="94" t="str">
        <f t="shared" si="63"/>
        <v/>
      </c>
    </row>
    <row r="15" spans="1:90" s="4" customFormat="1" ht="26.25" thickBot="1" x14ac:dyDescent="0.25">
      <c r="A15" s="53"/>
      <c r="B15" s="24"/>
      <c r="C15" s="74"/>
      <c r="D15" s="91"/>
      <c r="E15" s="54"/>
      <c r="F15" s="51"/>
      <c r="G15" s="90" t="str">
        <f t="shared" si="58"/>
        <v>-</v>
      </c>
      <c r="H15" s="49"/>
      <c r="I15" s="7"/>
      <c r="J15" s="7"/>
      <c r="K15" s="7"/>
      <c r="L15" s="56"/>
      <c r="M15" s="94" t="str">
        <f t="shared" si="64"/>
        <v/>
      </c>
      <c r="N15" s="94" t="str">
        <f t="shared" si="64"/>
        <v/>
      </c>
      <c r="O15" s="94" t="str">
        <f t="shared" si="64"/>
        <v/>
      </c>
      <c r="P15" s="94" t="str">
        <f t="shared" si="64"/>
        <v/>
      </c>
      <c r="Q15" s="94" t="str">
        <f t="shared" si="64"/>
        <v/>
      </c>
      <c r="R15" s="94" t="str">
        <f t="shared" si="64"/>
        <v/>
      </c>
      <c r="S15" s="94" t="str">
        <f t="shared" si="64"/>
        <v/>
      </c>
      <c r="T15" s="94" t="str">
        <f t="shared" si="64"/>
        <v/>
      </c>
      <c r="U15" s="94" t="str">
        <f t="shared" si="64"/>
        <v/>
      </c>
      <c r="V15" s="94" t="str">
        <f t="shared" si="64"/>
        <v/>
      </c>
      <c r="W15" s="94" t="str">
        <f t="shared" si="64"/>
        <v/>
      </c>
      <c r="X15" s="94" t="str">
        <f t="shared" si="64"/>
        <v/>
      </c>
      <c r="Y15" s="94" t="str">
        <f t="shared" si="64"/>
        <v/>
      </c>
      <c r="Z15" s="94" t="str">
        <f t="shared" si="64"/>
        <v/>
      </c>
      <c r="AA15" s="94" t="str">
        <f t="shared" si="64"/>
        <v/>
      </c>
      <c r="AB15" s="94" t="str">
        <f t="shared" si="64"/>
        <v/>
      </c>
      <c r="AC15" s="94" t="str">
        <f t="shared" si="62"/>
        <v/>
      </c>
      <c r="AD15" s="94" t="str">
        <f t="shared" si="62"/>
        <v/>
      </c>
      <c r="AE15" s="94" t="str">
        <f t="shared" si="62"/>
        <v/>
      </c>
      <c r="AF15" s="94" t="str">
        <f t="shared" si="62"/>
        <v/>
      </c>
      <c r="AG15" s="94" t="str">
        <f t="shared" si="62"/>
        <v/>
      </c>
      <c r="AH15" s="94" t="str">
        <f t="shared" si="62"/>
        <v/>
      </c>
      <c r="AI15" s="94" t="str">
        <f t="shared" si="62"/>
        <v/>
      </c>
      <c r="AJ15" s="94" t="str">
        <f t="shared" si="62"/>
        <v/>
      </c>
      <c r="AK15" s="94" t="str">
        <f t="shared" si="62"/>
        <v/>
      </c>
      <c r="AL15" s="94" t="str">
        <f t="shared" si="62"/>
        <v/>
      </c>
      <c r="AM15" s="94" t="str">
        <f t="shared" si="62"/>
        <v/>
      </c>
      <c r="AN15" s="94" t="str">
        <f t="shared" si="62"/>
        <v/>
      </c>
      <c r="AO15" s="94" t="str">
        <f t="shared" si="62"/>
        <v/>
      </c>
      <c r="AP15" s="94" t="str">
        <f t="shared" si="62"/>
        <v/>
      </c>
      <c r="AQ15" s="94" t="str">
        <f t="shared" si="62"/>
        <v/>
      </c>
      <c r="AR15" s="94" t="str">
        <f t="shared" si="62"/>
        <v/>
      </c>
      <c r="AS15" s="94" t="str">
        <f t="shared" si="63"/>
        <v/>
      </c>
      <c r="AT15" s="94" t="str">
        <f t="shared" si="63"/>
        <v/>
      </c>
      <c r="AU15" s="94" t="str">
        <f t="shared" si="63"/>
        <v/>
      </c>
      <c r="AV15" s="94" t="str">
        <f t="shared" si="55"/>
        <v/>
      </c>
      <c r="AW15" s="94" t="str">
        <f t="shared" si="55"/>
        <v/>
      </c>
      <c r="AX15" s="94" t="str">
        <f t="shared" si="55"/>
        <v/>
      </c>
      <c r="AY15" s="94" t="str">
        <f t="shared" si="55"/>
        <v/>
      </c>
      <c r="AZ15" s="94" t="str">
        <f t="shared" si="63"/>
        <v/>
      </c>
      <c r="BA15" s="94" t="str">
        <f t="shared" si="63"/>
        <v/>
      </c>
      <c r="BB15" s="94" t="str">
        <f t="shared" si="63"/>
        <v/>
      </c>
      <c r="BC15" s="94" t="str">
        <f t="shared" si="55"/>
        <v/>
      </c>
      <c r="BD15" s="94" t="str">
        <f t="shared" si="55"/>
        <v/>
      </c>
      <c r="BE15" s="94" t="str">
        <f t="shared" si="55"/>
        <v/>
      </c>
      <c r="BF15" s="94" t="str">
        <f t="shared" si="55"/>
        <v/>
      </c>
      <c r="BG15" s="94" t="str">
        <f t="shared" si="63"/>
        <v/>
      </c>
      <c r="BH15" s="94" t="str">
        <f t="shared" si="63"/>
        <v/>
      </c>
      <c r="BI15" s="94" t="str">
        <f t="shared" si="63"/>
        <v/>
      </c>
      <c r="BJ15" s="94" t="str">
        <f t="shared" si="56"/>
        <v/>
      </c>
      <c r="BK15" s="94" t="str">
        <f t="shared" si="56"/>
        <v/>
      </c>
      <c r="BL15" s="94" t="str">
        <f t="shared" si="56"/>
        <v/>
      </c>
      <c r="BM15" s="94" t="str">
        <f t="shared" si="56"/>
        <v/>
      </c>
      <c r="BN15" s="94" t="str">
        <f t="shared" si="63"/>
        <v/>
      </c>
      <c r="BO15" s="94" t="str">
        <f t="shared" si="63"/>
        <v/>
      </c>
      <c r="BP15" s="94" t="str">
        <f t="shared" si="63"/>
        <v/>
      </c>
      <c r="BQ15" s="94" t="str">
        <f t="shared" si="56"/>
        <v/>
      </c>
      <c r="BR15" s="94" t="str">
        <f t="shared" si="56"/>
        <v/>
      </c>
      <c r="BS15" s="94" t="str">
        <f t="shared" si="56"/>
        <v/>
      </c>
      <c r="BT15" s="94" t="str">
        <f t="shared" si="56"/>
        <v/>
      </c>
      <c r="BU15" s="94" t="str">
        <f t="shared" si="63"/>
        <v/>
      </c>
      <c r="BV15" s="94" t="str">
        <f t="shared" si="63"/>
        <v/>
      </c>
      <c r="BW15" s="94" t="str">
        <f t="shared" si="63"/>
        <v/>
      </c>
      <c r="BX15" s="94" t="str">
        <f t="shared" si="57"/>
        <v/>
      </c>
      <c r="BY15" s="94" t="str">
        <f t="shared" si="57"/>
        <v/>
      </c>
      <c r="BZ15" s="94" t="str">
        <f t="shared" si="57"/>
        <v/>
      </c>
      <c r="CA15" s="94" t="str">
        <f t="shared" si="57"/>
        <v/>
      </c>
      <c r="CB15" s="94" t="str">
        <f t="shared" si="63"/>
        <v/>
      </c>
      <c r="CC15" s="94" t="str">
        <f t="shared" si="63"/>
        <v/>
      </c>
      <c r="CD15" s="94" t="str">
        <f t="shared" si="63"/>
        <v/>
      </c>
      <c r="CE15" s="94" t="str">
        <f t="shared" si="57"/>
        <v/>
      </c>
      <c r="CF15" s="94" t="str">
        <f t="shared" si="57"/>
        <v/>
      </c>
      <c r="CG15" s="94" t="str">
        <f t="shared" si="57"/>
        <v/>
      </c>
      <c r="CH15" s="94" t="str">
        <f t="shared" si="57"/>
        <v/>
      </c>
      <c r="CI15" s="94" t="str">
        <f t="shared" si="63"/>
        <v/>
      </c>
      <c r="CJ15" s="94" t="str">
        <f t="shared" si="63"/>
        <v/>
      </c>
      <c r="CK15" s="94" t="str">
        <f t="shared" si="63"/>
        <v/>
      </c>
    </row>
    <row r="16" spans="1:90" s="4" customFormat="1" ht="26.25" thickBot="1" x14ac:dyDescent="0.25">
      <c r="A16" s="53"/>
      <c r="B16" s="24"/>
      <c r="C16" s="74"/>
      <c r="D16" s="91"/>
      <c r="E16" s="54"/>
      <c r="F16" s="51"/>
      <c r="G16" s="90" t="str">
        <f t="shared" ref="G16:G21" si="65">IF(ISBLANK(F16),"-",LEN(F16))</f>
        <v>-</v>
      </c>
      <c r="H16" s="49"/>
      <c r="I16" s="7"/>
      <c r="J16" s="7"/>
      <c r="K16" s="7"/>
      <c r="L16" s="56"/>
      <c r="M16" s="94" t="str">
        <f t="shared" si="64"/>
        <v/>
      </c>
      <c r="N16" s="94" t="str">
        <f t="shared" si="64"/>
        <v/>
      </c>
      <c r="O16" s="94" t="str">
        <f t="shared" si="64"/>
        <v/>
      </c>
      <c r="P16" s="94" t="str">
        <f t="shared" si="64"/>
        <v/>
      </c>
      <c r="Q16" s="94" t="str">
        <f t="shared" si="64"/>
        <v/>
      </c>
      <c r="R16" s="94" t="str">
        <f t="shared" si="64"/>
        <v/>
      </c>
      <c r="S16" s="94" t="str">
        <f t="shared" si="64"/>
        <v/>
      </c>
      <c r="T16" s="94" t="str">
        <f t="shared" si="64"/>
        <v/>
      </c>
      <c r="U16" s="94" t="str">
        <f t="shared" si="64"/>
        <v/>
      </c>
      <c r="V16" s="94" t="str">
        <f t="shared" si="64"/>
        <v/>
      </c>
      <c r="W16" s="94" t="str">
        <f t="shared" si="64"/>
        <v/>
      </c>
      <c r="X16" s="94" t="str">
        <f t="shared" si="64"/>
        <v/>
      </c>
      <c r="Y16" s="94" t="str">
        <f t="shared" si="64"/>
        <v/>
      </c>
      <c r="Z16" s="94" t="str">
        <f t="shared" si="64"/>
        <v/>
      </c>
      <c r="AA16" s="94" t="str">
        <f t="shared" si="64"/>
        <v/>
      </c>
      <c r="AB16" s="94" t="str">
        <f t="shared" si="64"/>
        <v/>
      </c>
      <c r="AC16" s="94" t="str">
        <f t="shared" si="62"/>
        <v/>
      </c>
      <c r="AD16" s="94" t="str">
        <f t="shared" si="62"/>
        <v/>
      </c>
      <c r="AE16" s="94" t="str">
        <f t="shared" si="62"/>
        <v/>
      </c>
      <c r="AF16" s="94" t="str">
        <f t="shared" si="62"/>
        <v/>
      </c>
      <c r="AG16" s="94" t="str">
        <f t="shared" si="62"/>
        <v/>
      </c>
      <c r="AH16" s="94" t="str">
        <f t="shared" si="62"/>
        <v/>
      </c>
      <c r="AI16" s="94" t="str">
        <f t="shared" si="62"/>
        <v/>
      </c>
      <c r="AJ16" s="94" t="str">
        <f t="shared" si="62"/>
        <v/>
      </c>
      <c r="AK16" s="94" t="str">
        <f t="shared" si="62"/>
        <v/>
      </c>
      <c r="AL16" s="94" t="str">
        <f t="shared" si="62"/>
        <v/>
      </c>
      <c r="AM16" s="94" t="str">
        <f t="shared" si="62"/>
        <v/>
      </c>
      <c r="AN16" s="94" t="str">
        <f t="shared" si="62"/>
        <v/>
      </c>
      <c r="AO16" s="94" t="str">
        <f t="shared" si="62"/>
        <v/>
      </c>
      <c r="AP16" s="94" t="str">
        <f t="shared" si="62"/>
        <v/>
      </c>
      <c r="AQ16" s="94" t="str">
        <f t="shared" si="62"/>
        <v/>
      </c>
      <c r="AR16" s="94" t="str">
        <f t="shared" si="62"/>
        <v/>
      </c>
      <c r="AS16" s="94" t="str">
        <f t="shared" si="63"/>
        <v/>
      </c>
      <c r="AT16" s="94" t="str">
        <f t="shared" si="63"/>
        <v/>
      </c>
      <c r="AU16" s="94" t="str">
        <f t="shared" si="63"/>
        <v/>
      </c>
      <c r="AV16" s="94" t="str">
        <f t="shared" si="55"/>
        <v/>
      </c>
      <c r="AW16" s="94" t="str">
        <f t="shared" si="55"/>
        <v/>
      </c>
      <c r="AX16" s="94" t="str">
        <f t="shared" si="55"/>
        <v/>
      </c>
      <c r="AY16" s="94" t="str">
        <f t="shared" si="55"/>
        <v/>
      </c>
      <c r="AZ16" s="94" t="str">
        <f t="shared" si="63"/>
        <v/>
      </c>
      <c r="BA16" s="94" t="str">
        <f t="shared" si="63"/>
        <v/>
      </c>
      <c r="BB16" s="94" t="str">
        <f t="shared" si="63"/>
        <v/>
      </c>
      <c r="BC16" s="94" t="str">
        <f t="shared" si="55"/>
        <v/>
      </c>
      <c r="BD16" s="94" t="str">
        <f t="shared" si="55"/>
        <v/>
      </c>
      <c r="BE16" s="94" t="str">
        <f t="shared" si="55"/>
        <v/>
      </c>
      <c r="BF16" s="94" t="str">
        <f t="shared" si="55"/>
        <v/>
      </c>
      <c r="BG16" s="94" t="str">
        <f t="shared" si="63"/>
        <v/>
      </c>
      <c r="BH16" s="94" t="str">
        <f t="shared" si="63"/>
        <v/>
      </c>
      <c r="BI16" s="94" t="str">
        <f t="shared" si="63"/>
        <v/>
      </c>
      <c r="BJ16" s="94" t="str">
        <f t="shared" si="56"/>
        <v/>
      </c>
      <c r="BK16" s="94" t="str">
        <f t="shared" si="56"/>
        <v/>
      </c>
      <c r="BL16" s="94" t="str">
        <f t="shared" si="56"/>
        <v/>
      </c>
      <c r="BM16" s="94" t="str">
        <f t="shared" si="56"/>
        <v/>
      </c>
      <c r="BN16" s="94" t="str">
        <f t="shared" si="63"/>
        <v/>
      </c>
      <c r="BO16" s="94" t="str">
        <f t="shared" si="63"/>
        <v/>
      </c>
      <c r="BP16" s="94" t="str">
        <f t="shared" si="63"/>
        <v/>
      </c>
      <c r="BQ16" s="94" t="str">
        <f t="shared" si="56"/>
        <v/>
      </c>
      <c r="BR16" s="94" t="str">
        <f t="shared" si="56"/>
        <v/>
      </c>
      <c r="BS16" s="94" t="str">
        <f t="shared" si="56"/>
        <v/>
      </c>
      <c r="BT16" s="94" t="str">
        <f t="shared" si="56"/>
        <v/>
      </c>
      <c r="BU16" s="94" t="str">
        <f t="shared" si="63"/>
        <v/>
      </c>
      <c r="BV16" s="94" t="str">
        <f t="shared" si="63"/>
        <v/>
      </c>
      <c r="BW16" s="94" t="str">
        <f t="shared" si="63"/>
        <v/>
      </c>
      <c r="BX16" s="94" t="str">
        <f t="shared" si="57"/>
        <v/>
      </c>
      <c r="BY16" s="94" t="str">
        <f t="shared" si="57"/>
        <v/>
      </c>
      <c r="BZ16" s="94" t="str">
        <f t="shared" si="57"/>
        <v/>
      </c>
      <c r="CA16" s="94" t="str">
        <f t="shared" si="57"/>
        <v/>
      </c>
      <c r="CB16" s="94" t="str">
        <f t="shared" si="63"/>
        <v/>
      </c>
      <c r="CC16" s="94" t="str">
        <f t="shared" si="63"/>
        <v/>
      </c>
      <c r="CD16" s="94" t="str">
        <f t="shared" si="63"/>
        <v/>
      </c>
      <c r="CE16" s="94" t="str">
        <f t="shared" si="57"/>
        <v/>
      </c>
      <c r="CF16" s="94" t="str">
        <f t="shared" si="57"/>
        <v/>
      </c>
      <c r="CG16" s="94" t="str">
        <f t="shared" si="57"/>
        <v/>
      </c>
      <c r="CH16" s="94" t="str">
        <f t="shared" si="57"/>
        <v/>
      </c>
      <c r="CI16" s="94" t="str">
        <f t="shared" si="63"/>
        <v/>
      </c>
      <c r="CJ16" s="94" t="str">
        <f t="shared" si="63"/>
        <v/>
      </c>
      <c r="CK16" s="94" t="str">
        <f t="shared" si="63"/>
        <v/>
      </c>
    </row>
    <row r="17" spans="1:89" s="4" customFormat="1" ht="26.25" thickBot="1" x14ac:dyDescent="0.25">
      <c r="A17" s="53"/>
      <c r="B17" s="24"/>
      <c r="C17" s="74"/>
      <c r="D17" s="91"/>
      <c r="E17" s="54"/>
      <c r="F17" s="51"/>
      <c r="G17" s="90" t="str">
        <f t="shared" si="65"/>
        <v>-</v>
      </c>
      <c r="H17" s="49"/>
      <c r="I17" s="7"/>
      <c r="J17" s="7"/>
      <c r="K17" s="7"/>
      <c r="L17" s="56"/>
      <c r="M17" s="94" t="str">
        <f t="shared" si="64"/>
        <v/>
      </c>
      <c r="N17" s="94" t="str">
        <f t="shared" si="64"/>
        <v/>
      </c>
      <c r="O17" s="94" t="str">
        <f t="shared" si="64"/>
        <v/>
      </c>
      <c r="P17" s="94" t="str">
        <f t="shared" si="64"/>
        <v/>
      </c>
      <c r="Q17" s="94" t="str">
        <f t="shared" si="64"/>
        <v/>
      </c>
      <c r="R17" s="94" t="str">
        <f t="shared" si="64"/>
        <v/>
      </c>
      <c r="S17" s="94" t="str">
        <f t="shared" si="64"/>
        <v/>
      </c>
      <c r="T17" s="94" t="str">
        <f t="shared" si="64"/>
        <v/>
      </c>
      <c r="U17" s="94" t="str">
        <f t="shared" si="64"/>
        <v/>
      </c>
      <c r="V17" s="94" t="str">
        <f t="shared" si="64"/>
        <v/>
      </c>
      <c r="W17" s="94" t="str">
        <f t="shared" si="64"/>
        <v/>
      </c>
      <c r="X17" s="94" t="str">
        <f t="shared" si="64"/>
        <v/>
      </c>
      <c r="Y17" s="94" t="str">
        <f t="shared" si="64"/>
        <v/>
      </c>
      <c r="Z17" s="94" t="str">
        <f t="shared" si="64"/>
        <v/>
      </c>
      <c r="AA17" s="94" t="str">
        <f t="shared" si="64"/>
        <v/>
      </c>
      <c r="AB17" s="94" t="str">
        <f t="shared" si="64"/>
        <v/>
      </c>
      <c r="AC17" s="94" t="str">
        <f t="shared" si="62"/>
        <v/>
      </c>
      <c r="AD17" s="94" t="str">
        <f t="shared" si="62"/>
        <v/>
      </c>
      <c r="AE17" s="94" t="str">
        <f t="shared" si="62"/>
        <v/>
      </c>
      <c r="AF17" s="94" t="str">
        <f t="shared" si="62"/>
        <v/>
      </c>
      <c r="AG17" s="94" t="str">
        <f t="shared" si="62"/>
        <v/>
      </c>
      <c r="AH17" s="94" t="str">
        <f t="shared" si="62"/>
        <v/>
      </c>
      <c r="AI17" s="94" t="str">
        <f t="shared" si="62"/>
        <v/>
      </c>
      <c r="AJ17" s="94" t="str">
        <f t="shared" si="62"/>
        <v/>
      </c>
      <c r="AK17" s="94" t="str">
        <f t="shared" si="62"/>
        <v/>
      </c>
      <c r="AL17" s="94" t="str">
        <f t="shared" si="62"/>
        <v/>
      </c>
      <c r="AM17" s="94" t="str">
        <f t="shared" si="62"/>
        <v/>
      </c>
      <c r="AN17" s="94" t="str">
        <f t="shared" si="62"/>
        <v/>
      </c>
      <c r="AO17" s="94" t="str">
        <f t="shared" si="62"/>
        <v/>
      </c>
      <c r="AP17" s="94" t="str">
        <f t="shared" si="62"/>
        <v/>
      </c>
      <c r="AQ17" s="94" t="str">
        <f t="shared" si="62"/>
        <v/>
      </c>
      <c r="AR17" s="94" t="str">
        <f t="shared" si="62"/>
        <v/>
      </c>
      <c r="AS17" s="94" t="str">
        <f t="shared" si="63"/>
        <v/>
      </c>
      <c r="AT17" s="94" t="str">
        <f t="shared" si="63"/>
        <v/>
      </c>
      <c r="AU17" s="94" t="str">
        <f t="shared" si="63"/>
        <v/>
      </c>
      <c r="AV17" s="94" t="str">
        <f t="shared" si="55"/>
        <v/>
      </c>
      <c r="AW17" s="94" t="str">
        <f t="shared" si="55"/>
        <v/>
      </c>
      <c r="AX17" s="94" t="str">
        <f t="shared" si="55"/>
        <v/>
      </c>
      <c r="AY17" s="94" t="str">
        <f t="shared" si="55"/>
        <v/>
      </c>
      <c r="AZ17" s="94" t="str">
        <f t="shared" si="63"/>
        <v/>
      </c>
      <c r="BA17" s="94" t="str">
        <f t="shared" si="63"/>
        <v/>
      </c>
      <c r="BB17" s="94" t="str">
        <f t="shared" si="63"/>
        <v/>
      </c>
      <c r="BC17" s="94" t="str">
        <f t="shared" si="55"/>
        <v/>
      </c>
      <c r="BD17" s="94" t="str">
        <f t="shared" si="55"/>
        <v/>
      </c>
      <c r="BE17" s="94" t="str">
        <f t="shared" si="55"/>
        <v/>
      </c>
      <c r="BF17" s="94" t="str">
        <f t="shared" si="55"/>
        <v/>
      </c>
      <c r="BG17" s="94" t="str">
        <f t="shared" si="63"/>
        <v/>
      </c>
      <c r="BH17" s="94" t="str">
        <f t="shared" si="63"/>
        <v/>
      </c>
      <c r="BI17" s="94" t="str">
        <f t="shared" si="63"/>
        <v/>
      </c>
      <c r="BJ17" s="94" t="str">
        <f t="shared" si="56"/>
        <v/>
      </c>
      <c r="BK17" s="94" t="str">
        <f t="shared" si="56"/>
        <v/>
      </c>
      <c r="BL17" s="94" t="str">
        <f t="shared" si="56"/>
        <v/>
      </c>
      <c r="BM17" s="94" t="str">
        <f t="shared" si="56"/>
        <v/>
      </c>
      <c r="BN17" s="94" t="str">
        <f t="shared" si="63"/>
        <v/>
      </c>
      <c r="BO17" s="94" t="str">
        <f t="shared" si="63"/>
        <v/>
      </c>
      <c r="BP17" s="94" t="str">
        <f t="shared" si="63"/>
        <v/>
      </c>
      <c r="BQ17" s="94" t="str">
        <f t="shared" si="56"/>
        <v/>
      </c>
      <c r="BR17" s="94" t="str">
        <f t="shared" si="56"/>
        <v/>
      </c>
      <c r="BS17" s="94" t="str">
        <f t="shared" si="56"/>
        <v/>
      </c>
      <c r="BT17" s="94" t="str">
        <f t="shared" si="56"/>
        <v/>
      </c>
      <c r="BU17" s="94" t="str">
        <f t="shared" si="63"/>
        <v/>
      </c>
      <c r="BV17" s="94" t="str">
        <f t="shared" si="63"/>
        <v/>
      </c>
      <c r="BW17" s="94" t="str">
        <f t="shared" si="63"/>
        <v/>
      </c>
      <c r="BX17" s="94" t="str">
        <f t="shared" si="57"/>
        <v/>
      </c>
      <c r="BY17" s="94" t="str">
        <f t="shared" si="57"/>
        <v/>
      </c>
      <c r="BZ17" s="94" t="str">
        <f t="shared" si="57"/>
        <v/>
      </c>
      <c r="CA17" s="94" t="str">
        <f t="shared" si="57"/>
        <v/>
      </c>
      <c r="CB17" s="94" t="str">
        <f t="shared" si="63"/>
        <v/>
      </c>
      <c r="CC17" s="94" t="str">
        <f t="shared" si="63"/>
        <v/>
      </c>
      <c r="CD17" s="94" t="str">
        <f t="shared" si="63"/>
        <v/>
      </c>
      <c r="CE17" s="94" t="str">
        <f t="shared" si="57"/>
        <v/>
      </c>
      <c r="CF17" s="94" t="str">
        <f t="shared" si="57"/>
        <v/>
      </c>
      <c r="CG17" s="94" t="str">
        <f t="shared" si="57"/>
        <v/>
      </c>
      <c r="CH17" s="94" t="str">
        <f t="shared" si="57"/>
        <v/>
      </c>
      <c r="CI17" s="94" t="str">
        <f t="shared" si="63"/>
        <v/>
      </c>
      <c r="CJ17" s="94" t="str">
        <f t="shared" si="63"/>
        <v/>
      </c>
      <c r="CK17" s="94" t="str">
        <f t="shared" si="63"/>
        <v/>
      </c>
    </row>
    <row r="18" spans="1:89" s="4" customFormat="1" ht="26.25" thickBot="1" x14ac:dyDescent="0.25">
      <c r="A18" s="53"/>
      <c r="B18" s="24"/>
      <c r="C18" s="74"/>
      <c r="D18" s="91"/>
      <c r="E18" s="54"/>
      <c r="F18" s="51"/>
      <c r="G18" s="90" t="str">
        <f t="shared" si="65"/>
        <v>-</v>
      </c>
      <c r="H18" s="49"/>
      <c r="I18" s="7"/>
      <c r="J18" s="7"/>
      <c r="K18" s="7"/>
      <c r="L18" s="56"/>
      <c r="M18" s="94" t="str">
        <f t="shared" si="64"/>
        <v/>
      </c>
      <c r="N18" s="94" t="str">
        <f t="shared" si="64"/>
        <v/>
      </c>
      <c r="O18" s="94" t="str">
        <f t="shared" si="64"/>
        <v/>
      </c>
      <c r="P18" s="94" t="str">
        <f t="shared" si="64"/>
        <v/>
      </c>
      <c r="Q18" s="94" t="str">
        <f t="shared" si="64"/>
        <v/>
      </c>
      <c r="R18" s="94" t="str">
        <f t="shared" si="64"/>
        <v/>
      </c>
      <c r="S18" s="94" t="str">
        <f t="shared" si="64"/>
        <v/>
      </c>
      <c r="T18" s="94" t="str">
        <f t="shared" si="64"/>
        <v/>
      </c>
      <c r="U18" s="94" t="str">
        <f t="shared" si="64"/>
        <v/>
      </c>
      <c r="V18" s="94" t="str">
        <f t="shared" si="64"/>
        <v/>
      </c>
      <c r="W18" s="94" t="str">
        <f t="shared" si="64"/>
        <v/>
      </c>
      <c r="X18" s="94" t="str">
        <f t="shared" si="64"/>
        <v/>
      </c>
      <c r="Y18" s="94" t="str">
        <f t="shared" si="64"/>
        <v/>
      </c>
      <c r="Z18" s="94" t="str">
        <f t="shared" si="64"/>
        <v/>
      </c>
      <c r="AA18" s="94" t="str">
        <f t="shared" si="64"/>
        <v/>
      </c>
      <c r="AB18" s="94" t="str">
        <f t="shared" si="64"/>
        <v/>
      </c>
      <c r="AC18" s="94" t="str">
        <f t="shared" si="62"/>
        <v/>
      </c>
      <c r="AD18" s="94" t="str">
        <f t="shared" si="62"/>
        <v/>
      </c>
      <c r="AE18" s="94" t="str">
        <f t="shared" si="62"/>
        <v/>
      </c>
      <c r="AF18" s="94" t="str">
        <f t="shared" si="62"/>
        <v/>
      </c>
      <c r="AG18" s="94" t="str">
        <f t="shared" si="62"/>
        <v/>
      </c>
      <c r="AH18" s="94" t="str">
        <f t="shared" si="62"/>
        <v/>
      </c>
      <c r="AI18" s="94" t="str">
        <f t="shared" si="62"/>
        <v/>
      </c>
      <c r="AJ18" s="94" t="str">
        <f t="shared" si="62"/>
        <v/>
      </c>
      <c r="AK18" s="94" t="str">
        <f t="shared" si="62"/>
        <v/>
      </c>
      <c r="AL18" s="94" t="str">
        <f t="shared" si="62"/>
        <v/>
      </c>
      <c r="AM18" s="94" t="str">
        <f t="shared" si="62"/>
        <v/>
      </c>
      <c r="AN18" s="94" t="str">
        <f t="shared" si="62"/>
        <v/>
      </c>
      <c r="AO18" s="94" t="str">
        <f t="shared" si="62"/>
        <v/>
      </c>
      <c r="AP18" s="94" t="str">
        <f t="shared" si="62"/>
        <v/>
      </c>
      <c r="AQ18" s="94" t="str">
        <f t="shared" si="62"/>
        <v/>
      </c>
      <c r="AR18" s="94" t="str">
        <f t="shared" si="62"/>
        <v/>
      </c>
      <c r="AS18" s="94" t="str">
        <f t="shared" si="63"/>
        <v/>
      </c>
      <c r="AT18" s="94" t="str">
        <f t="shared" si="63"/>
        <v/>
      </c>
      <c r="AU18" s="94" t="str">
        <f t="shared" si="63"/>
        <v/>
      </c>
      <c r="AV18" s="94" t="str">
        <f t="shared" si="55"/>
        <v/>
      </c>
      <c r="AW18" s="94" t="str">
        <f t="shared" si="55"/>
        <v/>
      </c>
      <c r="AX18" s="94" t="str">
        <f t="shared" si="55"/>
        <v/>
      </c>
      <c r="AY18" s="94" t="str">
        <f t="shared" si="55"/>
        <v/>
      </c>
      <c r="AZ18" s="94" t="str">
        <f t="shared" si="63"/>
        <v/>
      </c>
      <c r="BA18" s="94" t="str">
        <f t="shared" si="63"/>
        <v/>
      </c>
      <c r="BB18" s="94" t="str">
        <f t="shared" si="63"/>
        <v/>
      </c>
      <c r="BC18" s="94" t="str">
        <f t="shared" si="55"/>
        <v/>
      </c>
      <c r="BD18" s="94" t="str">
        <f t="shared" si="55"/>
        <v/>
      </c>
      <c r="BE18" s="94" t="str">
        <f t="shared" si="55"/>
        <v/>
      </c>
      <c r="BF18" s="94" t="str">
        <f t="shared" si="55"/>
        <v/>
      </c>
      <c r="BG18" s="94" t="str">
        <f t="shared" si="63"/>
        <v/>
      </c>
      <c r="BH18" s="94" t="str">
        <f t="shared" si="63"/>
        <v/>
      </c>
      <c r="BI18" s="94" t="str">
        <f t="shared" si="63"/>
        <v/>
      </c>
      <c r="BJ18" s="94" t="str">
        <f t="shared" si="56"/>
        <v/>
      </c>
      <c r="BK18" s="94" t="str">
        <f t="shared" si="56"/>
        <v/>
      </c>
      <c r="BL18" s="94" t="str">
        <f t="shared" si="56"/>
        <v/>
      </c>
      <c r="BM18" s="94" t="str">
        <f t="shared" si="56"/>
        <v/>
      </c>
      <c r="BN18" s="94" t="str">
        <f t="shared" si="63"/>
        <v/>
      </c>
      <c r="BO18" s="94" t="str">
        <f t="shared" si="63"/>
        <v/>
      </c>
      <c r="BP18" s="94" t="str">
        <f t="shared" si="63"/>
        <v/>
      </c>
      <c r="BQ18" s="94" t="str">
        <f t="shared" si="56"/>
        <v/>
      </c>
      <c r="BR18" s="94" t="str">
        <f t="shared" si="56"/>
        <v/>
      </c>
      <c r="BS18" s="94" t="str">
        <f t="shared" si="56"/>
        <v/>
      </c>
      <c r="BT18" s="94" t="str">
        <f t="shared" si="56"/>
        <v/>
      </c>
      <c r="BU18" s="94" t="str">
        <f t="shared" si="63"/>
        <v/>
      </c>
      <c r="BV18" s="94" t="str">
        <f t="shared" si="63"/>
        <v/>
      </c>
      <c r="BW18" s="94" t="str">
        <f t="shared" si="63"/>
        <v/>
      </c>
      <c r="BX18" s="94" t="str">
        <f t="shared" si="57"/>
        <v/>
      </c>
      <c r="BY18" s="94" t="str">
        <f t="shared" si="57"/>
        <v/>
      </c>
      <c r="BZ18" s="94" t="str">
        <f t="shared" si="57"/>
        <v/>
      </c>
      <c r="CA18" s="94" t="str">
        <f t="shared" si="57"/>
        <v/>
      </c>
      <c r="CB18" s="94" t="str">
        <f t="shared" si="63"/>
        <v/>
      </c>
      <c r="CC18" s="94" t="str">
        <f t="shared" si="63"/>
        <v/>
      </c>
      <c r="CD18" s="94" t="str">
        <f t="shared" si="63"/>
        <v/>
      </c>
      <c r="CE18" s="94" t="str">
        <f t="shared" si="57"/>
        <v/>
      </c>
      <c r="CF18" s="94" t="str">
        <f t="shared" si="57"/>
        <v/>
      </c>
      <c r="CG18" s="94" t="str">
        <f t="shared" si="57"/>
        <v/>
      </c>
      <c r="CH18" s="94" t="str">
        <f t="shared" si="57"/>
        <v/>
      </c>
      <c r="CI18" s="94" t="str">
        <f t="shared" si="63"/>
        <v/>
      </c>
      <c r="CJ18" s="94" t="str">
        <f t="shared" si="63"/>
        <v/>
      </c>
      <c r="CK18" s="94" t="str">
        <f t="shared" si="63"/>
        <v/>
      </c>
    </row>
    <row r="19" spans="1:89" s="4" customFormat="1" ht="26.25" thickBot="1" x14ac:dyDescent="0.25">
      <c r="A19" s="53"/>
      <c r="B19" s="24"/>
      <c r="C19" s="74"/>
      <c r="D19" s="91"/>
      <c r="E19" s="54"/>
      <c r="F19" s="51"/>
      <c r="G19" s="90" t="str">
        <f t="shared" si="65"/>
        <v>-</v>
      </c>
      <c r="H19" s="49"/>
      <c r="I19" s="7"/>
      <c r="J19" s="7"/>
      <c r="K19" s="7"/>
      <c r="L19" s="56"/>
      <c r="M19" s="94" t="str">
        <f t="shared" si="64"/>
        <v/>
      </c>
      <c r="N19" s="94" t="str">
        <f t="shared" si="64"/>
        <v/>
      </c>
      <c r="O19" s="94" t="str">
        <f t="shared" si="64"/>
        <v/>
      </c>
      <c r="P19" s="94" t="str">
        <f t="shared" si="64"/>
        <v/>
      </c>
      <c r="Q19" s="94" t="str">
        <f t="shared" si="64"/>
        <v/>
      </c>
      <c r="R19" s="94" t="str">
        <f t="shared" si="64"/>
        <v/>
      </c>
      <c r="S19" s="94" t="str">
        <f t="shared" si="64"/>
        <v/>
      </c>
      <c r="T19" s="94" t="str">
        <f t="shared" si="64"/>
        <v/>
      </c>
      <c r="U19" s="94" t="str">
        <f t="shared" si="64"/>
        <v/>
      </c>
      <c r="V19" s="94" t="str">
        <f t="shared" si="64"/>
        <v/>
      </c>
      <c r="W19" s="94" t="str">
        <f t="shared" si="64"/>
        <v/>
      </c>
      <c r="X19" s="94" t="str">
        <f t="shared" si="64"/>
        <v/>
      </c>
      <c r="Y19" s="94" t="str">
        <f t="shared" si="64"/>
        <v/>
      </c>
      <c r="Z19" s="94" t="str">
        <f t="shared" si="64"/>
        <v/>
      </c>
      <c r="AA19" s="94" t="str">
        <f t="shared" si="64"/>
        <v/>
      </c>
      <c r="AB19" s="94" t="str">
        <f t="shared" si="64"/>
        <v/>
      </c>
      <c r="AC19" s="94" t="str">
        <f t="shared" si="62"/>
        <v/>
      </c>
      <c r="AD19" s="94" t="str">
        <f t="shared" si="62"/>
        <v/>
      </c>
      <c r="AE19" s="94" t="str">
        <f t="shared" si="62"/>
        <v/>
      </c>
      <c r="AF19" s="94" t="str">
        <f t="shared" si="62"/>
        <v/>
      </c>
      <c r="AG19" s="94" t="str">
        <f t="shared" si="62"/>
        <v/>
      </c>
      <c r="AH19" s="94" t="str">
        <f t="shared" si="62"/>
        <v/>
      </c>
      <c r="AI19" s="94" t="str">
        <f t="shared" si="62"/>
        <v/>
      </c>
      <c r="AJ19" s="94" t="str">
        <f t="shared" si="62"/>
        <v/>
      </c>
      <c r="AK19" s="94" t="str">
        <f t="shared" si="62"/>
        <v/>
      </c>
      <c r="AL19" s="94" t="str">
        <f t="shared" si="62"/>
        <v/>
      </c>
      <c r="AM19" s="94" t="str">
        <f t="shared" si="62"/>
        <v/>
      </c>
      <c r="AN19" s="94" t="str">
        <f t="shared" si="62"/>
        <v/>
      </c>
      <c r="AO19" s="94" t="str">
        <f t="shared" si="62"/>
        <v/>
      </c>
      <c r="AP19" s="94" t="str">
        <f t="shared" si="62"/>
        <v/>
      </c>
      <c r="AQ19" s="94" t="str">
        <f t="shared" si="62"/>
        <v/>
      </c>
      <c r="AR19" s="94" t="str">
        <f t="shared" si="62"/>
        <v/>
      </c>
      <c r="AS19" s="94" t="str">
        <f t="shared" si="63"/>
        <v/>
      </c>
      <c r="AT19" s="94" t="str">
        <f t="shared" si="63"/>
        <v/>
      </c>
      <c r="AU19" s="94" t="str">
        <f t="shared" si="63"/>
        <v/>
      </c>
      <c r="AV19" s="94" t="str">
        <f t="shared" si="55"/>
        <v/>
      </c>
      <c r="AW19" s="94" t="str">
        <f t="shared" si="55"/>
        <v/>
      </c>
      <c r="AX19" s="94" t="str">
        <f t="shared" si="55"/>
        <v/>
      </c>
      <c r="AY19" s="94" t="str">
        <f t="shared" si="55"/>
        <v/>
      </c>
      <c r="AZ19" s="94" t="str">
        <f t="shared" si="63"/>
        <v/>
      </c>
      <c r="BA19" s="94" t="str">
        <f t="shared" si="63"/>
        <v/>
      </c>
      <c r="BB19" s="94" t="str">
        <f t="shared" si="63"/>
        <v/>
      </c>
      <c r="BC19" s="94" t="str">
        <f t="shared" si="55"/>
        <v/>
      </c>
      <c r="BD19" s="94" t="str">
        <f t="shared" si="55"/>
        <v/>
      </c>
      <c r="BE19" s="94" t="str">
        <f t="shared" si="55"/>
        <v/>
      </c>
      <c r="BF19" s="94" t="str">
        <f t="shared" si="55"/>
        <v/>
      </c>
      <c r="BG19" s="94" t="str">
        <f t="shared" si="63"/>
        <v/>
      </c>
      <c r="BH19" s="94" t="str">
        <f t="shared" si="63"/>
        <v/>
      </c>
      <c r="BI19" s="94" t="str">
        <f t="shared" si="63"/>
        <v/>
      </c>
      <c r="BJ19" s="94" t="str">
        <f t="shared" si="56"/>
        <v/>
      </c>
      <c r="BK19" s="94" t="str">
        <f t="shared" si="56"/>
        <v/>
      </c>
      <c r="BL19" s="94" t="str">
        <f t="shared" si="56"/>
        <v/>
      </c>
      <c r="BM19" s="94" t="str">
        <f t="shared" si="56"/>
        <v/>
      </c>
      <c r="BN19" s="94" t="str">
        <f t="shared" si="63"/>
        <v/>
      </c>
      <c r="BO19" s="94" t="str">
        <f t="shared" si="63"/>
        <v/>
      </c>
      <c r="BP19" s="94" t="str">
        <f t="shared" si="63"/>
        <v/>
      </c>
      <c r="BQ19" s="94" t="str">
        <f t="shared" si="56"/>
        <v/>
      </c>
      <c r="BR19" s="94" t="str">
        <f t="shared" si="56"/>
        <v/>
      </c>
      <c r="BS19" s="94" t="str">
        <f t="shared" si="56"/>
        <v/>
      </c>
      <c r="BT19" s="94" t="str">
        <f t="shared" si="56"/>
        <v/>
      </c>
      <c r="BU19" s="94" t="str">
        <f t="shared" si="63"/>
        <v/>
      </c>
      <c r="BV19" s="94" t="str">
        <f t="shared" si="63"/>
        <v/>
      </c>
      <c r="BW19" s="94" t="str">
        <f t="shared" si="63"/>
        <v/>
      </c>
      <c r="BX19" s="94" t="str">
        <f t="shared" si="57"/>
        <v/>
      </c>
      <c r="BY19" s="94" t="str">
        <f t="shared" si="57"/>
        <v/>
      </c>
      <c r="BZ19" s="94" t="str">
        <f t="shared" si="57"/>
        <v/>
      </c>
      <c r="CA19" s="94" t="str">
        <f t="shared" si="57"/>
        <v/>
      </c>
      <c r="CB19" s="94" t="str">
        <f t="shared" si="63"/>
        <v/>
      </c>
      <c r="CC19" s="94" t="str">
        <f t="shared" si="63"/>
        <v/>
      </c>
      <c r="CD19" s="94" t="str">
        <f t="shared" si="63"/>
        <v/>
      </c>
      <c r="CE19" s="94" t="str">
        <f t="shared" si="57"/>
        <v/>
      </c>
      <c r="CF19" s="94" t="str">
        <f t="shared" si="57"/>
        <v/>
      </c>
      <c r="CG19" s="94" t="str">
        <f t="shared" si="57"/>
        <v/>
      </c>
      <c r="CH19" s="94" t="str">
        <f t="shared" si="57"/>
        <v/>
      </c>
      <c r="CI19" s="94" t="str">
        <f t="shared" si="63"/>
        <v/>
      </c>
      <c r="CJ19" s="94" t="str">
        <f t="shared" si="63"/>
        <v/>
      </c>
      <c r="CK19" s="94" t="str">
        <f t="shared" si="63"/>
        <v/>
      </c>
    </row>
    <row r="20" spans="1:89" s="4" customFormat="1" ht="26.25" thickBot="1" x14ac:dyDescent="0.25">
      <c r="A20" s="53"/>
      <c r="B20" s="24"/>
      <c r="C20" s="74"/>
      <c r="D20" s="91"/>
      <c r="E20" s="54"/>
      <c r="F20" s="51"/>
      <c r="G20" s="90" t="str">
        <f t="shared" si="65"/>
        <v>-</v>
      </c>
      <c r="H20" s="49"/>
      <c r="I20" s="7"/>
      <c r="J20" s="7"/>
      <c r="K20" s="7"/>
      <c r="L20" s="56"/>
      <c r="M20" s="94" t="str">
        <f t="shared" si="64"/>
        <v/>
      </c>
      <c r="N20" s="94" t="str">
        <f t="shared" si="64"/>
        <v/>
      </c>
      <c r="O20" s="94" t="str">
        <f t="shared" si="64"/>
        <v/>
      </c>
      <c r="P20" s="94" t="str">
        <f t="shared" si="64"/>
        <v/>
      </c>
      <c r="Q20" s="94" t="str">
        <f t="shared" si="64"/>
        <v/>
      </c>
      <c r="R20" s="94" t="str">
        <f t="shared" si="64"/>
        <v/>
      </c>
      <c r="S20" s="94" t="str">
        <f t="shared" si="64"/>
        <v/>
      </c>
      <c r="T20" s="94" t="str">
        <f t="shared" si="64"/>
        <v/>
      </c>
      <c r="U20" s="94" t="str">
        <f t="shared" si="64"/>
        <v/>
      </c>
      <c r="V20" s="94" t="str">
        <f t="shared" si="64"/>
        <v/>
      </c>
      <c r="W20" s="94" t="str">
        <f t="shared" si="64"/>
        <v/>
      </c>
      <c r="X20" s="94" t="str">
        <f t="shared" si="64"/>
        <v/>
      </c>
      <c r="Y20" s="94" t="str">
        <f t="shared" si="64"/>
        <v/>
      </c>
      <c r="Z20" s="94" t="str">
        <f t="shared" si="64"/>
        <v/>
      </c>
      <c r="AA20" s="94" t="str">
        <f t="shared" si="64"/>
        <v/>
      </c>
      <c r="AB20" s="94" t="str">
        <f t="shared" si="64"/>
        <v/>
      </c>
      <c r="AC20" s="94" t="str">
        <f t="shared" si="62"/>
        <v/>
      </c>
      <c r="AD20" s="94" t="str">
        <f t="shared" si="62"/>
        <v/>
      </c>
      <c r="AE20" s="94" t="str">
        <f t="shared" si="62"/>
        <v/>
      </c>
      <c r="AF20" s="94" t="str">
        <f t="shared" si="62"/>
        <v/>
      </c>
      <c r="AG20" s="94" t="str">
        <f t="shared" si="62"/>
        <v/>
      </c>
      <c r="AH20" s="94" t="str">
        <f t="shared" si="62"/>
        <v/>
      </c>
      <c r="AI20" s="94" t="str">
        <f t="shared" si="62"/>
        <v/>
      </c>
      <c r="AJ20" s="94" t="str">
        <f t="shared" si="62"/>
        <v/>
      </c>
      <c r="AK20" s="94" t="str">
        <f t="shared" si="62"/>
        <v/>
      </c>
      <c r="AL20" s="94" t="str">
        <f t="shared" si="62"/>
        <v/>
      </c>
      <c r="AM20" s="94" t="str">
        <f t="shared" si="62"/>
        <v/>
      </c>
      <c r="AN20" s="94" t="str">
        <f t="shared" si="62"/>
        <v/>
      </c>
      <c r="AO20" s="94" t="str">
        <f t="shared" si="62"/>
        <v/>
      </c>
      <c r="AP20" s="94" t="str">
        <f t="shared" si="62"/>
        <v/>
      </c>
      <c r="AQ20" s="94" t="str">
        <f t="shared" si="62"/>
        <v/>
      </c>
      <c r="AR20" s="94" t="str">
        <f t="shared" si="62"/>
        <v/>
      </c>
      <c r="AS20" s="94" t="str">
        <f t="shared" si="63"/>
        <v/>
      </c>
      <c r="AT20" s="94" t="str">
        <f t="shared" si="63"/>
        <v/>
      </c>
      <c r="AU20" s="94" t="str">
        <f t="shared" si="63"/>
        <v/>
      </c>
      <c r="AV20" s="94" t="str">
        <f t="shared" si="55"/>
        <v/>
      </c>
      <c r="AW20" s="94" t="str">
        <f t="shared" si="55"/>
        <v/>
      </c>
      <c r="AX20" s="94" t="str">
        <f t="shared" si="55"/>
        <v/>
      </c>
      <c r="AY20" s="94" t="str">
        <f t="shared" si="55"/>
        <v/>
      </c>
      <c r="AZ20" s="94" t="str">
        <f t="shared" si="63"/>
        <v/>
      </c>
      <c r="BA20" s="94" t="str">
        <f t="shared" si="63"/>
        <v/>
      </c>
      <c r="BB20" s="94" t="str">
        <f t="shared" si="63"/>
        <v/>
      </c>
      <c r="BC20" s="94" t="str">
        <f t="shared" si="55"/>
        <v/>
      </c>
      <c r="BD20" s="94" t="str">
        <f t="shared" si="55"/>
        <v/>
      </c>
      <c r="BE20" s="94" t="str">
        <f t="shared" si="55"/>
        <v/>
      </c>
      <c r="BF20" s="94" t="str">
        <f t="shared" si="55"/>
        <v/>
      </c>
      <c r="BG20" s="94" t="str">
        <f t="shared" si="63"/>
        <v/>
      </c>
      <c r="BH20" s="94" t="str">
        <f t="shared" si="63"/>
        <v/>
      </c>
      <c r="BI20" s="94" t="str">
        <f t="shared" si="63"/>
        <v/>
      </c>
      <c r="BJ20" s="94" t="str">
        <f t="shared" si="56"/>
        <v/>
      </c>
      <c r="BK20" s="94" t="str">
        <f t="shared" si="56"/>
        <v/>
      </c>
      <c r="BL20" s="94" t="str">
        <f t="shared" si="56"/>
        <v/>
      </c>
      <c r="BM20" s="94" t="str">
        <f t="shared" si="56"/>
        <v/>
      </c>
      <c r="BN20" s="94" t="str">
        <f t="shared" si="63"/>
        <v/>
      </c>
      <c r="BO20" s="94" t="str">
        <f t="shared" si="63"/>
        <v/>
      </c>
      <c r="BP20" s="94" t="str">
        <f t="shared" si="63"/>
        <v/>
      </c>
      <c r="BQ20" s="94" t="str">
        <f t="shared" si="56"/>
        <v/>
      </c>
      <c r="BR20" s="94" t="str">
        <f t="shared" si="56"/>
        <v/>
      </c>
      <c r="BS20" s="94" t="str">
        <f t="shared" si="56"/>
        <v/>
      </c>
      <c r="BT20" s="94" t="str">
        <f t="shared" si="56"/>
        <v/>
      </c>
      <c r="BU20" s="94" t="str">
        <f t="shared" si="63"/>
        <v/>
      </c>
      <c r="BV20" s="94" t="str">
        <f t="shared" si="63"/>
        <v/>
      </c>
      <c r="BW20" s="94" t="str">
        <f t="shared" si="63"/>
        <v/>
      </c>
      <c r="BX20" s="94" t="str">
        <f t="shared" si="57"/>
        <v/>
      </c>
      <c r="BY20" s="94" t="str">
        <f t="shared" si="57"/>
        <v/>
      </c>
      <c r="BZ20" s="94" t="str">
        <f t="shared" si="57"/>
        <v/>
      </c>
      <c r="CA20" s="94" t="str">
        <f t="shared" si="57"/>
        <v/>
      </c>
      <c r="CB20" s="94" t="str">
        <f t="shared" si="63"/>
        <v/>
      </c>
      <c r="CC20" s="94" t="str">
        <f t="shared" si="63"/>
        <v/>
      </c>
      <c r="CD20" s="94" t="str">
        <f t="shared" si="63"/>
        <v/>
      </c>
      <c r="CE20" s="94" t="str">
        <f t="shared" si="57"/>
        <v/>
      </c>
      <c r="CF20" s="94" t="str">
        <f t="shared" si="57"/>
        <v/>
      </c>
      <c r="CG20" s="94" t="str">
        <f t="shared" si="57"/>
        <v/>
      </c>
      <c r="CH20" s="94" t="str">
        <f t="shared" si="57"/>
        <v/>
      </c>
      <c r="CI20" s="94" t="str">
        <f t="shared" si="63"/>
        <v/>
      </c>
      <c r="CJ20" s="94" t="str">
        <f t="shared" si="63"/>
        <v/>
      </c>
      <c r="CK20" s="94" t="str">
        <f t="shared" si="63"/>
        <v/>
      </c>
    </row>
    <row r="21" spans="1:89" s="4" customFormat="1" ht="26.25" thickBot="1" x14ac:dyDescent="0.25">
      <c r="A21" s="53"/>
      <c r="B21" s="24"/>
      <c r="C21" s="74"/>
      <c r="D21" s="91"/>
      <c r="E21" s="54"/>
      <c r="F21" s="51"/>
      <c r="G21" s="90" t="str">
        <f t="shared" si="65"/>
        <v>-</v>
      </c>
      <c r="H21" s="49"/>
      <c r="I21" s="7"/>
      <c r="J21" s="7"/>
      <c r="K21" s="7"/>
      <c r="L21" s="56"/>
      <c r="M21" s="94" t="str">
        <f t="shared" si="64"/>
        <v/>
      </c>
      <c r="N21" s="94" t="str">
        <f t="shared" si="64"/>
        <v/>
      </c>
      <c r="O21" s="94" t="str">
        <f t="shared" si="64"/>
        <v/>
      </c>
      <c r="P21" s="94" t="str">
        <f t="shared" si="64"/>
        <v/>
      </c>
      <c r="Q21" s="94" t="str">
        <f t="shared" si="64"/>
        <v/>
      </c>
      <c r="R21" s="94" t="str">
        <f t="shared" si="64"/>
        <v/>
      </c>
      <c r="S21" s="94" t="str">
        <f t="shared" si="64"/>
        <v/>
      </c>
      <c r="T21" s="94" t="str">
        <f t="shared" si="64"/>
        <v/>
      </c>
      <c r="U21" s="94" t="str">
        <f t="shared" si="64"/>
        <v/>
      </c>
      <c r="V21" s="94" t="str">
        <f t="shared" si="64"/>
        <v/>
      </c>
      <c r="W21" s="94" t="str">
        <f t="shared" si="64"/>
        <v/>
      </c>
      <c r="X21" s="94" t="str">
        <f t="shared" si="64"/>
        <v/>
      </c>
      <c r="Y21" s="94" t="str">
        <f t="shared" si="64"/>
        <v/>
      </c>
      <c r="Z21" s="94" t="str">
        <f t="shared" si="64"/>
        <v/>
      </c>
      <c r="AA21" s="94" t="str">
        <f t="shared" si="64"/>
        <v/>
      </c>
      <c r="AB21" s="94" t="str">
        <f t="shared" si="64"/>
        <v/>
      </c>
      <c r="AC21" s="94" t="str">
        <f t="shared" si="62"/>
        <v/>
      </c>
      <c r="AD21" s="94" t="str">
        <f t="shared" si="62"/>
        <v/>
      </c>
      <c r="AE21" s="94" t="str">
        <f t="shared" si="62"/>
        <v/>
      </c>
      <c r="AF21" s="94" t="str">
        <f t="shared" si="62"/>
        <v/>
      </c>
      <c r="AG21" s="94" t="str">
        <f t="shared" si="62"/>
        <v/>
      </c>
      <c r="AH21" s="94" t="str">
        <f t="shared" si="62"/>
        <v/>
      </c>
      <c r="AI21" s="94" t="str">
        <f t="shared" si="62"/>
        <v/>
      </c>
      <c r="AJ21" s="94" t="str">
        <f t="shared" si="62"/>
        <v/>
      </c>
      <c r="AK21" s="94" t="str">
        <f t="shared" si="62"/>
        <v/>
      </c>
      <c r="AL21" s="94" t="str">
        <f t="shared" si="62"/>
        <v/>
      </c>
      <c r="AM21" s="94" t="str">
        <f t="shared" si="62"/>
        <v/>
      </c>
      <c r="AN21" s="94" t="str">
        <f t="shared" si="62"/>
        <v/>
      </c>
      <c r="AO21" s="94" t="str">
        <f t="shared" si="62"/>
        <v/>
      </c>
      <c r="AP21" s="94" t="str">
        <f t="shared" si="62"/>
        <v/>
      </c>
      <c r="AQ21" s="94" t="str">
        <f t="shared" si="62"/>
        <v/>
      </c>
      <c r="AR21" s="94" t="str">
        <f t="shared" si="62"/>
        <v/>
      </c>
      <c r="AS21" s="94" t="str">
        <f t="shared" si="63"/>
        <v/>
      </c>
      <c r="AT21" s="94" t="str">
        <f t="shared" si="63"/>
        <v/>
      </c>
      <c r="AU21" s="94" t="str">
        <f t="shared" si="63"/>
        <v/>
      </c>
      <c r="AV21" s="94" t="str">
        <f t="shared" si="55"/>
        <v/>
      </c>
      <c r="AW21" s="94" t="str">
        <f t="shared" si="55"/>
        <v/>
      </c>
      <c r="AX21" s="94" t="str">
        <f t="shared" si="55"/>
        <v/>
      </c>
      <c r="AY21" s="94" t="str">
        <f t="shared" si="55"/>
        <v/>
      </c>
      <c r="AZ21" s="94" t="str">
        <f t="shared" si="63"/>
        <v/>
      </c>
      <c r="BA21" s="94" t="str">
        <f t="shared" si="63"/>
        <v/>
      </c>
      <c r="BB21" s="94" t="str">
        <f t="shared" si="63"/>
        <v/>
      </c>
      <c r="BC21" s="94" t="str">
        <f t="shared" si="55"/>
        <v/>
      </c>
      <c r="BD21" s="94" t="str">
        <f t="shared" si="55"/>
        <v/>
      </c>
      <c r="BE21" s="94" t="str">
        <f t="shared" si="55"/>
        <v/>
      </c>
      <c r="BF21" s="94" t="str">
        <f t="shared" si="55"/>
        <v/>
      </c>
      <c r="BG21" s="94" t="str">
        <f t="shared" si="63"/>
        <v/>
      </c>
      <c r="BH21" s="94" t="str">
        <f t="shared" si="63"/>
        <v/>
      </c>
      <c r="BI21" s="94" t="str">
        <f t="shared" si="63"/>
        <v/>
      </c>
      <c r="BJ21" s="94" t="str">
        <f t="shared" si="56"/>
        <v/>
      </c>
      <c r="BK21" s="94" t="str">
        <f t="shared" si="56"/>
        <v/>
      </c>
      <c r="BL21" s="94" t="str">
        <f t="shared" si="56"/>
        <v/>
      </c>
      <c r="BM21" s="94" t="str">
        <f t="shared" si="56"/>
        <v/>
      </c>
      <c r="BN21" s="94" t="str">
        <f t="shared" si="63"/>
        <v/>
      </c>
      <c r="BO21" s="94" t="str">
        <f t="shared" si="63"/>
        <v/>
      </c>
      <c r="BP21" s="94" t="str">
        <f t="shared" si="63"/>
        <v/>
      </c>
      <c r="BQ21" s="94" t="str">
        <f t="shared" si="56"/>
        <v/>
      </c>
      <c r="BR21" s="94" t="str">
        <f t="shared" si="56"/>
        <v/>
      </c>
      <c r="BS21" s="94" t="str">
        <f t="shared" si="56"/>
        <v/>
      </c>
      <c r="BT21" s="94" t="str">
        <f t="shared" si="56"/>
        <v/>
      </c>
      <c r="BU21" s="94" t="str">
        <f t="shared" si="63"/>
        <v/>
      </c>
      <c r="BV21" s="94" t="str">
        <f t="shared" si="63"/>
        <v/>
      </c>
      <c r="BW21" s="94" t="str">
        <f t="shared" si="63"/>
        <v/>
      </c>
      <c r="BX21" s="94" t="str">
        <f t="shared" si="57"/>
        <v/>
      </c>
      <c r="BY21" s="94" t="str">
        <f t="shared" si="57"/>
        <v/>
      </c>
      <c r="BZ21" s="94" t="str">
        <f t="shared" si="57"/>
        <v/>
      </c>
      <c r="CA21" s="94" t="str">
        <f t="shared" si="57"/>
        <v/>
      </c>
      <c r="CB21" s="94" t="str">
        <f t="shared" si="63"/>
        <v/>
      </c>
      <c r="CC21" s="94" t="str">
        <f t="shared" si="63"/>
        <v/>
      </c>
      <c r="CD21" s="94" t="str">
        <f t="shared" si="63"/>
        <v/>
      </c>
      <c r="CE21" s="94" t="str">
        <f t="shared" si="57"/>
        <v/>
      </c>
      <c r="CF21" s="94" t="str">
        <f t="shared" si="57"/>
        <v/>
      </c>
      <c r="CG21" s="94" t="str">
        <f t="shared" si="57"/>
        <v/>
      </c>
      <c r="CH21" s="94" t="str">
        <f t="shared" si="57"/>
        <v/>
      </c>
      <c r="CI21" s="94" t="str">
        <f t="shared" si="63"/>
        <v/>
      </c>
      <c r="CJ21" s="94" t="str">
        <f t="shared" si="63"/>
        <v/>
      </c>
      <c r="CK21" s="94" t="str">
        <f t="shared" si="63"/>
        <v/>
      </c>
    </row>
    <row r="22" spans="1:89" s="4" customFormat="1" ht="26.25" thickBot="1" x14ac:dyDescent="0.25">
      <c r="A22" s="53"/>
      <c r="B22" s="24"/>
      <c r="C22" s="74"/>
      <c r="D22" s="91"/>
      <c r="E22" s="54"/>
      <c r="F22" s="51"/>
      <c r="G22" s="90" t="str">
        <f t="shared" si="58"/>
        <v>-</v>
      </c>
      <c r="H22" s="49"/>
      <c r="I22" s="7"/>
      <c r="J22" s="7"/>
      <c r="K22" s="7"/>
      <c r="L22" s="56"/>
      <c r="M22" s="94" t="str">
        <f t="shared" si="64"/>
        <v/>
      </c>
      <c r="N22" s="94" t="str">
        <f t="shared" si="64"/>
        <v/>
      </c>
      <c r="O22" s="94" t="str">
        <f t="shared" si="64"/>
        <v/>
      </c>
      <c r="P22" s="94" t="str">
        <f t="shared" si="64"/>
        <v/>
      </c>
      <c r="Q22" s="94" t="str">
        <f t="shared" si="64"/>
        <v/>
      </c>
      <c r="R22" s="94" t="str">
        <f t="shared" si="64"/>
        <v/>
      </c>
      <c r="S22" s="94" t="str">
        <f t="shared" si="64"/>
        <v/>
      </c>
      <c r="T22" s="94" t="str">
        <f t="shared" si="64"/>
        <v/>
      </c>
      <c r="U22" s="94" t="str">
        <f t="shared" si="64"/>
        <v/>
      </c>
      <c r="V22" s="94" t="str">
        <f t="shared" si="64"/>
        <v/>
      </c>
      <c r="W22" s="94" t="str">
        <f t="shared" si="64"/>
        <v/>
      </c>
      <c r="X22" s="94" t="str">
        <f t="shared" si="64"/>
        <v/>
      </c>
      <c r="Y22" s="94" t="str">
        <f t="shared" si="64"/>
        <v/>
      </c>
      <c r="Z22" s="94" t="str">
        <f t="shared" si="64"/>
        <v/>
      </c>
      <c r="AA22" s="94" t="str">
        <f t="shared" si="64"/>
        <v/>
      </c>
      <c r="AB22" s="94" t="str">
        <f t="shared" si="64"/>
        <v/>
      </c>
      <c r="AC22" s="94" t="str">
        <f t="shared" si="62"/>
        <v/>
      </c>
      <c r="AD22" s="94" t="str">
        <f t="shared" si="62"/>
        <v/>
      </c>
      <c r="AE22" s="94" t="str">
        <f t="shared" si="62"/>
        <v/>
      </c>
      <c r="AF22" s="94" t="str">
        <f t="shared" si="62"/>
        <v/>
      </c>
      <c r="AG22" s="94" t="str">
        <f t="shared" si="62"/>
        <v/>
      </c>
      <c r="AH22" s="94" t="str">
        <f t="shared" si="62"/>
        <v/>
      </c>
      <c r="AI22" s="94" t="str">
        <f t="shared" si="62"/>
        <v/>
      </c>
      <c r="AJ22" s="94" t="str">
        <f t="shared" si="62"/>
        <v/>
      </c>
      <c r="AK22" s="94" t="str">
        <f t="shared" si="62"/>
        <v/>
      </c>
      <c r="AL22" s="94" t="str">
        <f t="shared" si="62"/>
        <v/>
      </c>
      <c r="AM22" s="94" t="str">
        <f t="shared" si="62"/>
        <v/>
      </c>
      <c r="AN22" s="94" t="str">
        <f t="shared" si="62"/>
        <v/>
      </c>
      <c r="AO22" s="94" t="str">
        <f t="shared" si="62"/>
        <v/>
      </c>
      <c r="AP22" s="94" t="str">
        <f t="shared" si="62"/>
        <v/>
      </c>
      <c r="AQ22" s="94" t="str">
        <f t="shared" si="62"/>
        <v/>
      </c>
      <c r="AR22" s="94" t="str">
        <f t="shared" si="62"/>
        <v/>
      </c>
      <c r="AS22" s="94" t="str">
        <f t="shared" si="63"/>
        <v/>
      </c>
      <c r="AT22" s="94" t="str">
        <f t="shared" si="63"/>
        <v/>
      </c>
      <c r="AU22" s="94" t="str">
        <f t="shared" si="63"/>
        <v/>
      </c>
      <c r="AV22" s="94" t="str">
        <f t="shared" si="55"/>
        <v/>
      </c>
      <c r="AW22" s="94" t="str">
        <f t="shared" si="55"/>
        <v/>
      </c>
      <c r="AX22" s="94" t="str">
        <f t="shared" si="55"/>
        <v/>
      </c>
      <c r="AY22" s="94" t="str">
        <f t="shared" si="55"/>
        <v/>
      </c>
      <c r="AZ22" s="94" t="str">
        <f t="shared" si="63"/>
        <v/>
      </c>
      <c r="BA22" s="94" t="str">
        <f t="shared" si="63"/>
        <v/>
      </c>
      <c r="BB22" s="94" t="str">
        <f t="shared" si="63"/>
        <v/>
      </c>
      <c r="BC22" s="94" t="str">
        <f t="shared" si="55"/>
        <v/>
      </c>
      <c r="BD22" s="94" t="str">
        <f t="shared" si="55"/>
        <v/>
      </c>
      <c r="BE22" s="94" t="str">
        <f t="shared" si="55"/>
        <v/>
      </c>
      <c r="BF22" s="94" t="str">
        <f t="shared" si="55"/>
        <v/>
      </c>
      <c r="BG22" s="94" t="str">
        <f t="shared" si="63"/>
        <v/>
      </c>
      <c r="BH22" s="94" t="str">
        <f t="shared" si="63"/>
        <v/>
      </c>
      <c r="BI22" s="94" t="str">
        <f t="shared" si="63"/>
        <v/>
      </c>
      <c r="BJ22" s="94" t="str">
        <f t="shared" si="56"/>
        <v/>
      </c>
      <c r="BK22" s="94" t="str">
        <f t="shared" si="56"/>
        <v/>
      </c>
      <c r="BL22" s="94" t="str">
        <f t="shared" si="56"/>
        <v/>
      </c>
      <c r="BM22" s="94" t="str">
        <f t="shared" si="56"/>
        <v/>
      </c>
      <c r="BN22" s="94" t="str">
        <f t="shared" si="63"/>
        <v/>
      </c>
      <c r="BO22" s="94" t="str">
        <f t="shared" si="63"/>
        <v/>
      </c>
      <c r="BP22" s="94" t="str">
        <f t="shared" si="63"/>
        <v/>
      </c>
      <c r="BQ22" s="94" t="str">
        <f t="shared" si="56"/>
        <v/>
      </c>
      <c r="BR22" s="94" t="str">
        <f t="shared" si="56"/>
        <v/>
      </c>
      <c r="BS22" s="94" t="str">
        <f t="shared" si="56"/>
        <v/>
      </c>
      <c r="BT22" s="94" t="str">
        <f t="shared" si="56"/>
        <v/>
      </c>
      <c r="BU22" s="94" t="str">
        <f t="shared" si="63"/>
        <v/>
      </c>
      <c r="BV22" s="94" t="str">
        <f t="shared" si="63"/>
        <v/>
      </c>
      <c r="BW22" s="94" t="str">
        <f t="shared" si="63"/>
        <v/>
      </c>
      <c r="BX22" s="94" t="str">
        <f t="shared" si="57"/>
        <v/>
      </c>
      <c r="BY22" s="94" t="str">
        <f t="shared" si="57"/>
        <v/>
      </c>
      <c r="BZ22" s="94" t="str">
        <f t="shared" si="57"/>
        <v/>
      </c>
      <c r="CA22" s="94" t="str">
        <f t="shared" si="57"/>
        <v/>
      </c>
      <c r="CB22" s="94" t="str">
        <f t="shared" si="63"/>
        <v/>
      </c>
      <c r="CC22" s="94" t="str">
        <f t="shared" si="63"/>
        <v/>
      </c>
      <c r="CD22" s="94" t="str">
        <f t="shared" si="63"/>
        <v/>
      </c>
      <c r="CE22" s="94" t="str">
        <f t="shared" si="57"/>
        <v/>
      </c>
      <c r="CF22" s="94" t="str">
        <f t="shared" si="57"/>
        <v/>
      </c>
      <c r="CG22" s="94" t="str">
        <f t="shared" si="57"/>
        <v/>
      </c>
      <c r="CH22" s="94" t="str">
        <f t="shared" si="57"/>
        <v/>
      </c>
      <c r="CI22" s="94" t="str">
        <f t="shared" si="63"/>
        <v/>
      </c>
      <c r="CJ22" s="94" t="str">
        <f t="shared" si="63"/>
        <v/>
      </c>
      <c r="CK22" s="94" t="str">
        <f t="shared" si="63"/>
        <v/>
      </c>
    </row>
    <row r="23" spans="1:89" s="4" customFormat="1" ht="26.25" thickBot="1" x14ac:dyDescent="0.25">
      <c r="A23" s="53"/>
      <c r="B23" s="22"/>
      <c r="C23" s="75"/>
      <c r="D23" s="22" t="s">
        <v>6</v>
      </c>
      <c r="E23" s="46"/>
      <c r="F23" s="52"/>
      <c r="G23" s="90" t="str">
        <f t="shared" si="58"/>
        <v>-</v>
      </c>
      <c r="H23" s="50"/>
      <c r="I23" s="46"/>
      <c r="J23" s="55"/>
      <c r="K23" s="55"/>
      <c r="L23" s="58"/>
      <c r="M23" s="95" t="str">
        <f t="shared" si="64"/>
        <v/>
      </c>
      <c r="N23" s="95" t="str">
        <f t="shared" si="64"/>
        <v/>
      </c>
      <c r="O23" s="95" t="str">
        <f t="shared" si="64"/>
        <v/>
      </c>
      <c r="P23" s="95" t="str">
        <f t="shared" si="64"/>
        <v/>
      </c>
      <c r="Q23" s="95" t="str">
        <f t="shared" si="64"/>
        <v/>
      </c>
      <c r="R23" s="95" t="str">
        <f t="shared" si="64"/>
        <v/>
      </c>
      <c r="S23" s="95" t="str">
        <f t="shared" si="64"/>
        <v/>
      </c>
      <c r="T23" s="95" t="str">
        <f t="shared" si="64"/>
        <v/>
      </c>
      <c r="U23" s="95" t="str">
        <f t="shared" si="64"/>
        <v/>
      </c>
      <c r="V23" s="95" t="str">
        <f t="shared" si="64"/>
        <v/>
      </c>
      <c r="W23" s="95" t="str">
        <f t="shared" si="64"/>
        <v/>
      </c>
      <c r="X23" s="95" t="str">
        <f t="shared" si="64"/>
        <v/>
      </c>
      <c r="Y23" s="95" t="str">
        <f t="shared" si="64"/>
        <v/>
      </c>
      <c r="Z23" s="95" t="str">
        <f t="shared" si="64"/>
        <v/>
      </c>
      <c r="AA23" s="95" t="str">
        <f t="shared" si="64"/>
        <v/>
      </c>
      <c r="AB23" s="95" t="str">
        <f t="shared" si="64"/>
        <v/>
      </c>
      <c r="AC23" s="95" t="str">
        <f t="shared" si="62"/>
        <v/>
      </c>
      <c r="AD23" s="95" t="str">
        <f t="shared" si="62"/>
        <v/>
      </c>
      <c r="AE23" s="95" t="str">
        <f t="shared" si="62"/>
        <v/>
      </c>
      <c r="AF23" s="95" t="str">
        <f t="shared" si="62"/>
        <v/>
      </c>
      <c r="AG23" s="95" t="str">
        <f t="shared" si="62"/>
        <v/>
      </c>
      <c r="AH23" s="95" t="str">
        <f t="shared" si="62"/>
        <v/>
      </c>
      <c r="AI23" s="95" t="str">
        <f t="shared" si="62"/>
        <v/>
      </c>
      <c r="AJ23" s="95" t="str">
        <f t="shared" si="62"/>
        <v/>
      </c>
      <c r="AK23" s="95" t="str">
        <f t="shared" si="62"/>
        <v/>
      </c>
      <c r="AL23" s="95" t="str">
        <f t="shared" si="62"/>
        <v/>
      </c>
      <c r="AM23" s="95" t="str">
        <f t="shared" si="62"/>
        <v/>
      </c>
      <c r="AN23" s="95" t="str">
        <f t="shared" si="62"/>
        <v/>
      </c>
      <c r="AO23" s="95" t="str">
        <f t="shared" si="62"/>
        <v/>
      </c>
      <c r="AP23" s="95" t="str">
        <f t="shared" si="62"/>
        <v/>
      </c>
      <c r="AQ23" s="95" t="str">
        <f t="shared" si="62"/>
        <v/>
      </c>
      <c r="AR23" s="95" t="str">
        <f t="shared" si="62"/>
        <v/>
      </c>
      <c r="AS23" s="95" t="str">
        <f t="shared" si="63"/>
        <v/>
      </c>
      <c r="AT23" s="95" t="str">
        <f t="shared" si="63"/>
        <v/>
      </c>
      <c r="AU23" s="95" t="str">
        <f t="shared" si="63"/>
        <v/>
      </c>
      <c r="AV23" s="95" t="str">
        <f t="shared" si="55"/>
        <v/>
      </c>
      <c r="AW23" s="95" t="str">
        <f t="shared" si="55"/>
        <v/>
      </c>
      <c r="AX23" s="95" t="str">
        <f t="shared" si="55"/>
        <v/>
      </c>
      <c r="AY23" s="95" t="str">
        <f t="shared" si="55"/>
        <v/>
      </c>
      <c r="AZ23" s="95" t="str">
        <f t="shared" si="63"/>
        <v/>
      </c>
      <c r="BA23" s="95" t="str">
        <f t="shared" si="63"/>
        <v/>
      </c>
      <c r="BB23" s="95" t="str">
        <f t="shared" si="63"/>
        <v/>
      </c>
      <c r="BC23" s="95" t="str">
        <f t="shared" si="55"/>
        <v/>
      </c>
      <c r="BD23" s="95" t="str">
        <f t="shared" si="55"/>
        <v/>
      </c>
      <c r="BE23" s="95" t="str">
        <f t="shared" si="55"/>
        <v/>
      </c>
      <c r="BF23" s="95" t="str">
        <f t="shared" si="55"/>
        <v/>
      </c>
      <c r="BG23" s="95" t="str">
        <f t="shared" si="63"/>
        <v/>
      </c>
      <c r="BH23" s="95" t="str">
        <f t="shared" si="63"/>
        <v/>
      </c>
      <c r="BI23" s="95" t="str">
        <f t="shared" si="63"/>
        <v/>
      </c>
      <c r="BJ23" s="95" t="str">
        <f t="shared" si="56"/>
        <v/>
      </c>
      <c r="BK23" s="95" t="str">
        <f t="shared" si="56"/>
        <v/>
      </c>
      <c r="BL23" s="95" t="str">
        <f t="shared" si="56"/>
        <v/>
      </c>
      <c r="BM23" s="95" t="str">
        <f t="shared" si="56"/>
        <v/>
      </c>
      <c r="BN23" s="95" t="str">
        <f t="shared" si="63"/>
        <v/>
      </c>
      <c r="BO23" s="95" t="str">
        <f t="shared" si="63"/>
        <v/>
      </c>
      <c r="BP23" s="95" t="str">
        <f t="shared" si="63"/>
        <v/>
      </c>
      <c r="BQ23" s="95" t="str">
        <f t="shared" si="56"/>
        <v/>
      </c>
      <c r="BR23" s="95" t="str">
        <f t="shared" si="56"/>
        <v/>
      </c>
      <c r="BS23" s="95" t="str">
        <f t="shared" si="56"/>
        <v/>
      </c>
      <c r="BT23" s="95" t="str">
        <f t="shared" si="56"/>
        <v/>
      </c>
      <c r="BU23" s="95" t="str">
        <f t="shared" si="63"/>
        <v/>
      </c>
      <c r="BV23" s="95" t="str">
        <f t="shared" si="63"/>
        <v/>
      </c>
      <c r="BW23" s="95" t="str">
        <f t="shared" si="63"/>
        <v/>
      </c>
      <c r="BX23" s="95" t="str">
        <f t="shared" si="57"/>
        <v/>
      </c>
      <c r="BY23" s="95" t="str">
        <f t="shared" si="57"/>
        <v/>
      </c>
      <c r="BZ23" s="95" t="str">
        <f t="shared" si="57"/>
        <v/>
      </c>
      <c r="CA23" s="95" t="str">
        <f t="shared" si="57"/>
        <v/>
      </c>
      <c r="CB23" s="95" t="str">
        <f t="shared" si="63"/>
        <v/>
      </c>
      <c r="CC23" s="95" t="str">
        <f t="shared" si="63"/>
        <v/>
      </c>
      <c r="CD23" s="95" t="str">
        <f t="shared" si="63"/>
        <v/>
      </c>
      <c r="CE23" s="95" t="str">
        <f t="shared" si="57"/>
        <v/>
      </c>
      <c r="CF23" s="95" t="str">
        <f t="shared" si="57"/>
        <v/>
      </c>
      <c r="CG23" s="95" t="str">
        <f t="shared" si="57"/>
        <v/>
      </c>
      <c r="CH23" s="95" t="str">
        <f t="shared" si="57"/>
        <v/>
      </c>
      <c r="CI23" s="95" t="str">
        <f t="shared" si="63"/>
        <v/>
      </c>
      <c r="CJ23" s="95" t="str">
        <f t="shared" si="63"/>
        <v/>
      </c>
      <c r="CK23" s="95" t="str">
        <f t="shared" si="63"/>
        <v/>
      </c>
    </row>
    <row r="24" spans="1:89" x14ac:dyDescent="0.2">
      <c r="B24" s="136" t="s">
        <v>35</v>
      </c>
      <c r="C24" s="136"/>
      <c r="D24" s="136"/>
      <c r="E24" s="136"/>
      <c r="F24" s="136"/>
      <c r="H24" s="98"/>
      <c r="I24" s="98"/>
      <c r="J24" s="98"/>
      <c r="K24" s="98"/>
      <c r="L24" s="99" t="s">
        <v>17</v>
      </c>
    </row>
    <row r="25" spans="1:89" x14ac:dyDescent="0.2">
      <c r="B25" s="97"/>
      <c r="C25" s="97"/>
      <c r="D25" s="97"/>
      <c r="E25" s="97"/>
      <c r="F25" s="97"/>
    </row>
    <row r="26" spans="1:89" ht="25.5" x14ac:dyDescent="0.2">
      <c r="A26" s="53"/>
      <c r="B26" s="76"/>
      <c r="C26" s="77"/>
      <c r="D26" s="77" t="s">
        <v>40</v>
      </c>
      <c r="E26" s="78"/>
      <c r="F26" s="79"/>
      <c r="G26" s="80"/>
      <c r="H26" s="80"/>
      <c r="I26" s="81"/>
      <c r="J26" s="82"/>
      <c r="K26" s="82"/>
      <c r="L26" s="83"/>
    </row>
    <row r="27" spans="1:89" x14ac:dyDescent="0.2">
      <c r="D27" s="13" t="s">
        <v>82</v>
      </c>
      <c r="L27" s="96" t="s">
        <v>133</v>
      </c>
    </row>
  </sheetData>
  <autoFilter ref="B4:L22" xr:uid="{E3B0C108-05F8-4921-9F4A-5F737BCD3A01}"/>
  <mergeCells count="12">
    <mergeCell ref="B24:F24"/>
    <mergeCell ref="AO2:AU2"/>
    <mergeCell ref="CE2:CK2"/>
    <mergeCell ref="M2:S2"/>
    <mergeCell ref="T2:Z2"/>
    <mergeCell ref="AA2:AG2"/>
    <mergeCell ref="AH2:AN2"/>
    <mergeCell ref="AV2:BB2"/>
    <mergeCell ref="BC2:BI2"/>
    <mergeCell ref="BJ2:BP2"/>
    <mergeCell ref="BQ2:BW2"/>
    <mergeCell ref="BX2:CD2"/>
  </mergeCells>
  <phoneticPr fontId="21" type="noConversion"/>
  <conditionalFormatting sqref="M3:CK23">
    <cfRule type="expression" dxfId="34" priority="11">
      <formula>M$3=TODAY()</formula>
    </cfRule>
  </conditionalFormatting>
  <conditionalFormatting sqref="M5:CK23">
    <cfRule type="expression" dxfId="33" priority="30">
      <formula>$I5=M$3</formula>
    </cfRule>
    <cfRule type="expression" dxfId="32" priority="32" stopIfTrue="1">
      <formula>OR(ISBLANK($J5),NOT(OR(AND($J5=M$3,ISBLANK($K5)),AND($J5&lt;=M$3,M$3&lt;=$K5))))</formula>
    </cfRule>
    <cfRule type="expression" dxfId="31" priority="80" stopIfTrue="1">
      <formula>ISBLANK($C5)</formula>
    </cfRule>
    <cfRule type="expression" dxfId="30" priority="83" stopIfTrue="1">
      <formula>($C5=INDEX(status_options,1))</formula>
    </cfRule>
    <cfRule type="expression" dxfId="29" priority="84" stopIfTrue="1">
      <formula>($C5=INDEX(status_options,2))</formula>
    </cfRule>
    <cfRule type="expression" dxfId="28" priority="85" stopIfTrue="1">
      <formula>($C5=INDEX(status_options,3))</formula>
    </cfRule>
    <cfRule type="expression" dxfId="27" priority="86">
      <formula>($C5=INDEX(status_options,4))</formula>
    </cfRule>
    <cfRule type="expression" dxfId="26" priority="87" stopIfTrue="1">
      <formula>($C5=INDEX(status_options,5))</formula>
    </cfRule>
    <cfRule type="expression" dxfId="25" priority="88" stopIfTrue="1">
      <formula>($C5=INDEX(status_options,6))</formula>
    </cfRule>
  </conditionalFormatting>
  <conditionalFormatting sqref="B5:B23">
    <cfRule type="expression" dxfId="24" priority="18">
      <formula>C5=INDEX(status_options,1)</formula>
    </cfRule>
    <cfRule type="expression" dxfId="23" priority="25">
      <formula>C5=INDEX(status_options,2)</formula>
    </cfRule>
    <cfRule type="expression" dxfId="22" priority="26">
      <formula>C5=INDEX(status_options,3)</formula>
    </cfRule>
    <cfRule type="expression" dxfId="21" priority="27">
      <formula>C5=INDEX(status_options,4)</formula>
    </cfRule>
    <cfRule type="expression" dxfId="20" priority="28">
      <formula>C5=INDEX(status_options,5)</formula>
    </cfRule>
    <cfRule type="expression" dxfId="19" priority="29">
      <formula>C5=INDEX(status_options,6)</formula>
    </cfRule>
  </conditionalFormatting>
  <conditionalFormatting sqref="C5:C23">
    <cfRule type="expression" dxfId="18" priority="12">
      <formula>C5=INDEX(status_options,1)</formula>
    </cfRule>
    <cfRule type="expression" dxfId="17" priority="13">
      <formula>C5=INDEX(status_options,2)</formula>
    </cfRule>
    <cfRule type="expression" dxfId="16" priority="14">
      <formula>C5=INDEX(status_options,3)</formula>
    </cfRule>
    <cfRule type="expression" dxfId="15" priority="15">
      <formula>C5=INDEX(status_options,4)</formula>
    </cfRule>
    <cfRule type="expression" dxfId="14" priority="16">
      <formula>C5=INDEX(status_options,5)</formula>
    </cfRule>
    <cfRule type="expression" dxfId="13" priority="17">
      <formula>C5=INDEX(status_options,6)</formula>
    </cfRule>
  </conditionalFormatting>
  <conditionalFormatting sqref="M3:CK4">
    <cfRule type="expression" dxfId="12" priority="1">
      <formula>NOT(ISERROR(MATCH(M$3,holiday_list,0)))</formula>
    </cfRule>
  </conditionalFormatting>
  <dataValidations count="1">
    <dataValidation type="list" allowBlank="1" showInputMessage="1" showErrorMessage="1" sqref="H26 H5:H23" xr:uid="{15F449EE-8EDB-41FA-B1D7-36CCE863F96D}">
      <formula1>assignedto_list</formula1>
    </dataValidation>
  </dataValidations>
  <hyperlinks>
    <hyperlink ref="L6" r:id="rId1" xr:uid="{C3009804-479A-40D9-85A6-8FC12E728802}"/>
    <hyperlink ref="B24" r:id="rId2" xr:uid="{7C5503E3-D7A1-44B5-B6AE-FE1B20C59B01}"/>
  </hyperlinks>
  <pageMargins left="0.35" right="0.35" top="0.35" bottom="0.5" header="0.3" footer="0.3"/>
  <pageSetup scale="54" fitToHeight="0" orientation="landscape" r:id="rId3"/>
  <headerFooter scaleWithDoc="0">
    <oddFooter>&amp;L&amp;"Arial,Regular"&amp;8&amp;K01+042https://www.vertex42.com/calendars/content-calendar.html&amp;R&amp;"Arial,Regular"&amp;8&amp;K01+042Content Calendar Template © 2020 by Vertex42.com</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3074" r:id="rId6" name="Scroll Bar 2">
              <controlPr defaultSize="0" print="0" autoPict="0">
                <anchor moveWithCells="1">
                  <from>
                    <xdr:col>12</xdr:col>
                    <xdr:colOff>0</xdr:colOff>
                    <xdr:row>0</xdr:row>
                    <xdr:rowOff>57150</xdr:rowOff>
                  </from>
                  <to>
                    <xdr:col>27</xdr:col>
                    <xdr:colOff>133350</xdr:colOff>
                    <xdr:row>0</xdr:row>
                    <xdr:rowOff>285750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1" id="{00000000-000E-0000-0000-00000A000000}">
            <xm:f>AND(1=0,Settings!$B$33="Yes",NETWORKDAYS.INTL(M$3,M$3,weekend_string)=0)</xm:f>
            <x14:dxf>
              <fill>
                <patternFill>
                  <bgColor theme="0" tint="-4.9989318521683403E-2"/>
                </patternFill>
              </fill>
            </x14:dxf>
          </x14:cfRule>
          <xm:sqref>M3:CK23</xm:sqref>
        </x14:conditionalFormatting>
        <x14:conditionalFormatting xmlns:xm="http://schemas.microsoft.com/office/excel/2006/main">
          <x14:cfRule type="expression" priority="2" id="{D534F137-276D-4BE2-8D49-A26EAF26E085}">
            <xm:f>E5=Settings!$A$14</xm:f>
            <x14:dxf>
              <font>
                <b/>
                <i val="0"/>
                <color rgb="FFC00000"/>
              </font>
            </x14:dxf>
          </x14:cfRule>
          <x14:cfRule type="expression" priority="3" id="{934F78EA-9F80-42A3-ADFA-082F3BF901B4}">
            <xm:f>E5=Settings!$A$15</xm:f>
            <x14:dxf>
              <font>
                <b/>
                <i val="0"/>
                <color rgb="FFFF6600"/>
              </font>
            </x14:dxf>
          </x14:cfRule>
          <x14:cfRule type="expression" priority="4" id="{FBCFC994-DC58-45F6-AFA9-B6479D54DC87}">
            <xm:f>E5=Settings!$A$16</xm:f>
            <x14:dxf>
              <font>
                <b/>
                <i val="0"/>
                <color rgb="FF0070C0"/>
              </font>
            </x14:dxf>
          </x14:cfRule>
          <xm:sqref>E5:E23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831DC49B-E405-4497-B5B6-B597B6E828B3}">
          <x14:formula1>
            <xm:f>Settings!$A$5:$A$10</xm:f>
          </x14:formula1>
          <xm:sqref>C5:C23</xm:sqref>
        </x14:dataValidation>
        <x14:dataValidation type="list" allowBlank="1" showInputMessage="1" showErrorMessage="1" xr:uid="{EE5121FE-33D5-4CA1-BB1B-C6F22C5136DC}">
          <x14:formula1>
            <xm:f>Settings!$A$14:$A$16</xm:f>
          </x14:formula1>
          <xm:sqref>E26 E5:E23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D8499-016D-4E10-B2F4-143A632B2A8D}">
  <sheetPr>
    <pageSetUpPr fitToPage="1"/>
  </sheetPr>
  <dimension ref="A1:Q96"/>
  <sheetViews>
    <sheetView showGridLines="0" zoomScaleNormal="100" workbookViewId="0"/>
  </sheetViews>
  <sheetFormatPr defaultRowHeight="12.75" x14ac:dyDescent="0.2"/>
  <cols>
    <col min="1" max="1" width="4.25" style="25" customWidth="1"/>
    <col min="2" max="2" width="13" style="25" customWidth="1"/>
    <col min="3" max="3" width="4.25" style="25" customWidth="1"/>
    <col min="4" max="4" width="13" style="25" customWidth="1"/>
    <col min="5" max="5" width="4.25" style="25" customWidth="1"/>
    <col min="6" max="6" width="13" style="25" customWidth="1"/>
    <col min="7" max="7" width="4.25" style="25" customWidth="1"/>
    <col min="8" max="8" width="13" style="25" customWidth="1"/>
    <col min="9" max="9" width="4.25" style="25" customWidth="1"/>
    <col min="10" max="10" width="13" style="25" customWidth="1"/>
    <col min="11" max="11" width="4.25" style="25" customWidth="1"/>
    <col min="12" max="12" width="13" style="25" customWidth="1"/>
    <col min="13" max="13" width="4.25" style="25" customWidth="1"/>
    <col min="14" max="14" width="13" style="25" customWidth="1"/>
    <col min="15" max="15" width="6.75" style="25" customWidth="1"/>
    <col min="16" max="16" width="15" style="25" customWidth="1"/>
    <col min="17" max="17" width="9.625" style="25" customWidth="1"/>
    <col min="18" max="16384" width="9" style="25"/>
  </cols>
  <sheetData>
    <row r="1" spans="1:17" s="26" customFormat="1" ht="44.25" x14ac:dyDescent="0.2">
      <c r="A1" s="133" t="str">
        <f>UPPER(TEXT(B2,"mmmm yyyy"))</f>
        <v>MAY 2022</v>
      </c>
      <c r="B1" s="133"/>
      <c r="C1" s="133"/>
      <c r="D1" s="133"/>
      <c r="E1" s="133"/>
      <c r="F1" s="133"/>
      <c r="G1" s="133"/>
      <c r="H1" s="133"/>
      <c r="I1" s="144" t="s">
        <v>34</v>
      </c>
      <c r="J1" s="144"/>
      <c r="K1" s="144"/>
      <c r="L1" s="144"/>
      <c r="M1" s="144"/>
      <c r="N1" s="144"/>
    </row>
    <row r="2" spans="1:17" s="27" customFormat="1" ht="11.25" hidden="1" x14ac:dyDescent="0.2">
      <c r="A2" s="27" t="s">
        <v>67</v>
      </c>
      <c r="B2" s="59">
        <f>DATE(P6,Q8,1)</f>
        <v>44682</v>
      </c>
    </row>
    <row r="3" spans="1:17" s="26" customFormat="1" ht="19.5" customHeight="1" x14ac:dyDescent="0.2">
      <c r="A3" s="145">
        <f>A15</f>
        <v>44689</v>
      </c>
      <c r="B3" s="142"/>
      <c r="C3" s="142">
        <f>C15</f>
        <v>44690</v>
      </c>
      <c r="D3" s="142"/>
      <c r="E3" s="142">
        <f>E15</f>
        <v>44691</v>
      </c>
      <c r="F3" s="142"/>
      <c r="G3" s="142">
        <f>G15</f>
        <v>44692</v>
      </c>
      <c r="H3" s="142"/>
      <c r="I3" s="142">
        <f>I15</f>
        <v>44693</v>
      </c>
      <c r="J3" s="142"/>
      <c r="K3" s="142">
        <f>K15</f>
        <v>44694</v>
      </c>
      <c r="L3" s="142"/>
      <c r="M3" s="142">
        <f>M15</f>
        <v>44695</v>
      </c>
      <c r="N3" s="143"/>
      <c r="P3" s="104" t="s">
        <v>152</v>
      </c>
    </row>
    <row r="4" spans="1:17" s="26" customFormat="1" ht="21.75" customHeight="1" x14ac:dyDescent="0.2">
      <c r="A4" s="87">
        <f>DATE(P6,Q8,1)-(WEEKDAY(DATE(P6,Q8,1),1)-(P10-1))-IF((WEEKDAY(DATE(P6,Q8,1),1)-(P10-1))&lt;=0,7,0)+1</f>
        <v>44682</v>
      </c>
      <c r="B4" s="93" t="str">
        <f ca="1">IFERROR(VLOOKUP(A4,Settings!$A$45:$C$94,3,FALSE),"")</f>
        <v/>
      </c>
      <c r="C4" s="87">
        <f>A4+1</f>
        <v>44683</v>
      </c>
      <c r="D4" s="93" t="str">
        <f ca="1">IFERROR(VLOOKUP(C4,Settings!$A$45:$C$94,3,FALSE),"")</f>
        <v>May Day (UK)</v>
      </c>
      <c r="E4" s="87">
        <f>C4+1</f>
        <v>44684</v>
      </c>
      <c r="F4" s="93" t="str">
        <f ca="1">IFERROR(VLOOKUP(E4,Settings!$A$45:$C$94,3,FALSE),"")</f>
        <v/>
      </c>
      <c r="G4" s="87">
        <f>E4+1</f>
        <v>44685</v>
      </c>
      <c r="H4" s="93" t="str">
        <f ca="1">IFERROR(VLOOKUP(G4,Settings!$A$45:$C$94,3,FALSE),"")</f>
        <v>Star Wars Day</v>
      </c>
      <c r="I4" s="87">
        <f>G4+1</f>
        <v>44686</v>
      </c>
      <c r="J4" s="93" t="str">
        <f ca="1">IFERROR(VLOOKUP(I4,Settings!$A$45:$C$94,3,FALSE),"")</f>
        <v>Cinco de Mayo</v>
      </c>
      <c r="K4" s="87">
        <f>I4+1</f>
        <v>44687</v>
      </c>
      <c r="L4" s="93" t="str">
        <f ca="1">IFERROR(VLOOKUP(K4,Settings!$A$45:$C$94,3,FALSE),"")</f>
        <v/>
      </c>
      <c r="M4" s="87">
        <f>K4+1</f>
        <v>44688</v>
      </c>
      <c r="N4" s="93" t="str">
        <f ca="1">IFERROR(VLOOKUP(M4,Settings!$A$45:$C$94,3,FALSE),"")</f>
        <v/>
      </c>
      <c r="P4" s="108" t="str">
        <f>HYPERLINK("https://www.vertex42.com/calendars/content-calendar.html","Content Calendar Template")</f>
        <v>Content Calendar Template</v>
      </c>
    </row>
    <row r="5" spans="1:17" s="26" customFormat="1" ht="21.75" customHeight="1" x14ac:dyDescent="0.2">
      <c r="A5" s="85" t="str">
        <f t="array" ref="A5">IFERROR(INDEX(Content!$C$4:$C$23,SMALL(IF((1*(A4=Content!$J$4:$J$23) + 1*((1*(A4&gt;=Content!$J$4:$J$23)+1*(A4&lt;=Content!$K$4:$K$23))=2))&gt;=1,ROW(Content!$J$4:$J$23)-ROW(INDEX(Content!$J$4:$J$23,1,1))+1),1)),"")</f>
        <v/>
      </c>
      <c r="B5" s="69" t="str">
        <f t="array" ref="B5">IFERROR(INDEX(Content!$D$4:$D$23,SMALL(IF((1*(A4=Content!$J$4:$J$23) + 1*((1*(A4&gt;=Content!$J$4:$J$23)+1*(A4&lt;=Content!$K$4:$K$23))=2))&gt;=1,ROW(Content!$J$4:$J$23)-ROW(INDEX(Content!$J$4:$J$23,1,1))+1),1)),"")</f>
        <v/>
      </c>
      <c r="C5" s="85" t="str">
        <f t="array" ref="C5">IFERROR(INDEX(Content!$C$4:$C$23,SMALL(IF((1*(C4=Content!$J$4:$J$23) + 1*((1*(C4&gt;=Content!$J$4:$J$23)+1*(C4&lt;=Content!$K$4:$K$23))=2))&gt;=1,ROW(Content!$J$4:$J$23)-ROW(INDEX(Content!$J$4:$J$23,1,1))+1),1)),"")</f>
        <v/>
      </c>
      <c r="D5" s="69" t="str">
        <f t="array" ref="D5">IFERROR(INDEX(Content!$D$4:$D$23,SMALL(IF((1*(C4=Content!$J$4:$J$23) + 1*((1*(C4&gt;=Content!$J$4:$J$23)+1*(C4&lt;=Content!$K$4:$K$23))=2))&gt;=1,ROW(Content!$J$4:$J$23)-ROW(INDEX(Content!$J$4:$J$23,1,1))+1),1)),"")</f>
        <v/>
      </c>
      <c r="E5" s="85" t="str">
        <f t="array" ref="E5">IFERROR(INDEX(Content!$C$4:$C$23,SMALL(IF((1*(E4=Content!$J$4:$J$23) + 1*((1*(E4&gt;=Content!$J$4:$J$23)+1*(E4&lt;=Content!$K$4:$K$23))=2))&gt;=1,ROW(Content!$J$4:$J$23)-ROW(INDEX(Content!$J$4:$J$23,1,1))+1),1)),"")</f>
        <v/>
      </c>
      <c r="F5" s="69" t="str">
        <f t="array" ref="F5">IFERROR(INDEX(Content!$D$4:$D$23,SMALL(IF((1*(E4=Content!$J$4:$J$23) + 1*((1*(E4&gt;=Content!$J$4:$J$23)+1*(E4&lt;=Content!$K$4:$K$23))=2))&gt;=1,ROW(Content!$J$4:$J$23)-ROW(INDEX(Content!$J$4:$J$23,1,1))+1),1)),"")</f>
        <v/>
      </c>
      <c r="G5" s="85" t="str">
        <f t="array" ref="G5">IFERROR(INDEX(Content!$C$4:$C$23,SMALL(IF((1*(G4=Content!$J$4:$J$23) + 1*((1*(G4&gt;=Content!$J$4:$J$23)+1*(G4&lt;=Content!$K$4:$K$23))=2))&gt;=1,ROW(Content!$J$4:$J$23)-ROW(INDEX(Content!$J$4:$J$23,1,1))+1),1)),"")</f>
        <v/>
      </c>
      <c r="H5" s="69" t="str">
        <f t="array" ref="H5">IFERROR(INDEX(Content!$D$4:$D$23,SMALL(IF((1*(G4=Content!$J$4:$J$23) + 1*((1*(G4&gt;=Content!$J$4:$J$23)+1*(G4&lt;=Content!$K$4:$K$23))=2))&gt;=1,ROW(Content!$J$4:$J$23)-ROW(INDEX(Content!$J$4:$J$23,1,1))+1),1)),"")</f>
        <v/>
      </c>
      <c r="I5" s="85" t="str">
        <f t="array" ref="I5">IFERROR(INDEX(Content!$C$4:$C$23,SMALL(IF((1*(I4=Content!$J$4:$J$23) + 1*((1*(I4&gt;=Content!$J$4:$J$23)+1*(I4&lt;=Content!$K$4:$K$23))=2))&gt;=1,ROW(Content!$J$4:$J$23)-ROW(INDEX(Content!$J$4:$J$23,1,1))+1),1)),"")</f>
        <v/>
      </c>
      <c r="J5" s="69" t="str">
        <f t="array" ref="J5">IFERROR(INDEX(Content!$D$4:$D$23,SMALL(IF((1*(I4=Content!$J$4:$J$23) + 1*((1*(I4&gt;=Content!$J$4:$J$23)+1*(I4&lt;=Content!$K$4:$K$23))=2))&gt;=1,ROW(Content!$J$4:$J$23)-ROW(INDEX(Content!$J$4:$J$23,1,1))+1),1)),"")</f>
        <v/>
      </c>
      <c r="K5" s="85" t="str">
        <f t="array" ref="K5">IFERROR(INDEX(Content!$C$4:$C$23,SMALL(IF((1*(K4=Content!$J$4:$J$23) + 1*((1*(K4&gt;=Content!$J$4:$J$23)+1*(K4&lt;=Content!$K$4:$K$23))=2))&gt;=1,ROW(Content!$J$4:$J$23)-ROW(INDEX(Content!$J$4:$J$23,1,1))+1),1)),"")</f>
        <v/>
      </c>
      <c r="L5" s="69" t="str">
        <f t="array" ref="L5">IFERROR(INDEX(Content!$D$4:$D$23,SMALL(IF((1*(K4=Content!$J$4:$J$23) + 1*((1*(K4&gt;=Content!$J$4:$J$23)+1*(K4&lt;=Content!$K$4:$K$23))=2))&gt;=1,ROW(Content!$J$4:$J$23)-ROW(INDEX(Content!$J$4:$J$23,1,1))+1),1)),"")</f>
        <v/>
      </c>
      <c r="M5" s="85" t="str">
        <f t="array" ref="M5">IFERROR(INDEX(Content!$C$4:$C$23,SMALL(IF((1*(M4=Content!$J$4:$J$23) + 1*((1*(M4&gt;=Content!$J$4:$J$23)+1*(M4&lt;=Content!$K$4:$K$23))=2))&gt;=1,ROW(Content!$J$4:$J$23)-ROW(INDEX(Content!$J$4:$J$23,1,1))+1),1)),"")</f>
        <v/>
      </c>
      <c r="N5" s="69" t="str">
        <f t="array" ref="N5">IFERROR(INDEX(Content!$D$4:$D$23,SMALL(IF((1*(M4=Content!$J$4:$J$23) + 1*((1*(M4&gt;=Content!$J$4:$J$23)+1*(M4&lt;=Content!$K$4:$K$23))=2))&gt;=1,ROW(Content!$J$4:$J$23)-ROW(INDEX(Content!$J$4:$J$23,1,1))+1),1)),"")</f>
        <v/>
      </c>
      <c r="P5" s="89" t="s">
        <v>30</v>
      </c>
    </row>
    <row r="6" spans="1:17" s="26" customFormat="1" ht="21.75" customHeight="1" x14ac:dyDescent="0.2">
      <c r="A6" s="85" t="str">
        <f t="array" ref="A6">IFERROR(INDEX(Content!$C$4:$C$23,SMALL(IF((1*(A4=Content!$J$4:$J$23) + 1*((1*(A4&gt;=Content!$J$4:$J$23)+1*(A4&lt;=Content!$K$4:$K$23))=2))&gt;=1,ROW(Content!$J$4:$J$23)-ROW(INDEX(Content!$J$4:$J$23,1,1))+1),2)),"")</f>
        <v/>
      </c>
      <c r="B6" s="69" t="str">
        <f t="array" ref="B6">IFERROR(INDEX(Content!$D$4:$D$23,SMALL(IF((1*(A4=Content!$J$4:$J$23) + 1*((1*(A4&gt;=Content!$J$4:$J$23)+1*(A4&lt;=Content!$K$4:$K$23))=2))&gt;=1,ROW(Content!$J$4:$J$23)-ROW(INDEX(Content!$J$4:$J$23,1,1))+1),2)),"")</f>
        <v/>
      </c>
      <c r="C6" s="85" t="str">
        <f t="array" ref="C6">IFERROR(INDEX(Content!$C$4:$C$23,SMALL(IF((1*(C4=Content!$J$4:$J$23) + 1*((1*(C4&gt;=Content!$J$4:$J$23)+1*(C4&lt;=Content!$K$4:$K$23))=2))&gt;=1,ROW(Content!$J$4:$J$23)-ROW(INDEX(Content!$J$4:$J$23,1,1))+1),2)),"")</f>
        <v/>
      </c>
      <c r="D6" s="69" t="str">
        <f t="array" ref="D6">IFERROR(INDEX(Content!$D$4:$D$23,SMALL(IF((1*(C4=Content!$J$4:$J$23) + 1*((1*(C4&gt;=Content!$J$4:$J$23)+1*(C4&lt;=Content!$K$4:$K$23))=2))&gt;=1,ROW(Content!$J$4:$J$23)-ROW(INDEX(Content!$J$4:$J$23,1,1))+1),2)),"")</f>
        <v/>
      </c>
      <c r="E6" s="85" t="str">
        <f t="array" ref="E6">IFERROR(INDEX(Content!$C$4:$C$23,SMALL(IF((1*(E4=Content!$J$4:$J$23) + 1*((1*(E4&gt;=Content!$J$4:$J$23)+1*(E4&lt;=Content!$K$4:$K$23))=2))&gt;=1,ROW(Content!$J$4:$J$23)-ROW(INDEX(Content!$J$4:$J$23,1,1))+1),2)),"")</f>
        <v/>
      </c>
      <c r="F6" s="69" t="str">
        <f t="array" ref="F6">IFERROR(INDEX(Content!$D$4:$D$23,SMALL(IF((1*(E4=Content!$J$4:$J$23) + 1*((1*(E4&gt;=Content!$J$4:$J$23)+1*(E4&lt;=Content!$K$4:$K$23))=2))&gt;=1,ROW(Content!$J$4:$J$23)-ROW(INDEX(Content!$J$4:$J$23,1,1))+1),2)),"")</f>
        <v/>
      </c>
      <c r="G6" s="85" t="str">
        <f t="array" ref="G6">IFERROR(INDEX(Content!$C$4:$C$23,SMALL(IF((1*(G4=Content!$J$4:$J$23) + 1*((1*(G4&gt;=Content!$J$4:$J$23)+1*(G4&lt;=Content!$K$4:$K$23))=2))&gt;=1,ROW(Content!$J$4:$J$23)-ROW(INDEX(Content!$J$4:$J$23,1,1))+1),2)),"")</f>
        <v/>
      </c>
      <c r="H6" s="69" t="str">
        <f t="array" ref="H6">IFERROR(INDEX(Content!$D$4:$D$23,SMALL(IF((1*(G4=Content!$J$4:$J$23) + 1*((1*(G4&gt;=Content!$J$4:$J$23)+1*(G4&lt;=Content!$K$4:$K$23))=2))&gt;=1,ROW(Content!$J$4:$J$23)-ROW(INDEX(Content!$J$4:$J$23,1,1))+1),2)),"")</f>
        <v/>
      </c>
      <c r="I6" s="85" t="str">
        <f t="array" ref="I6">IFERROR(INDEX(Content!$C$4:$C$23,SMALL(IF((1*(I4=Content!$J$4:$J$23) + 1*((1*(I4&gt;=Content!$J$4:$J$23)+1*(I4&lt;=Content!$K$4:$K$23))=2))&gt;=1,ROW(Content!$J$4:$J$23)-ROW(INDEX(Content!$J$4:$J$23,1,1))+1),2)),"")</f>
        <v/>
      </c>
      <c r="J6" s="69" t="str">
        <f t="array" ref="J6">IFERROR(INDEX(Content!$D$4:$D$23,SMALL(IF((1*(I4=Content!$J$4:$J$23) + 1*((1*(I4&gt;=Content!$J$4:$J$23)+1*(I4&lt;=Content!$K$4:$K$23))=2))&gt;=1,ROW(Content!$J$4:$J$23)-ROW(INDEX(Content!$J$4:$J$23,1,1))+1),2)),"")</f>
        <v/>
      </c>
      <c r="K6" s="85" t="str">
        <f t="array" ref="K6">IFERROR(INDEX(Content!$C$4:$C$23,SMALL(IF((1*(K4=Content!$J$4:$J$23) + 1*((1*(K4&gt;=Content!$J$4:$J$23)+1*(K4&lt;=Content!$K$4:$K$23))=2))&gt;=1,ROW(Content!$J$4:$J$23)-ROW(INDEX(Content!$J$4:$J$23,1,1))+1),2)),"")</f>
        <v/>
      </c>
      <c r="L6" s="69" t="str">
        <f t="array" ref="L6">IFERROR(INDEX(Content!$D$4:$D$23,SMALL(IF((1*(K4=Content!$J$4:$J$23) + 1*((1*(K4&gt;=Content!$J$4:$J$23)+1*(K4&lt;=Content!$K$4:$K$23))=2))&gt;=1,ROW(Content!$J$4:$J$23)-ROW(INDEX(Content!$J$4:$J$23,1,1))+1),2)),"")</f>
        <v/>
      </c>
      <c r="M6" s="85" t="str">
        <f t="array" ref="M6">IFERROR(INDEX(Content!$C$4:$C$23,SMALL(IF((1*(M4=Content!$J$4:$J$23) + 1*((1*(M4&gt;=Content!$J$4:$J$23)+1*(M4&lt;=Content!$K$4:$K$23))=2))&gt;=1,ROW(Content!$J$4:$J$23)-ROW(INDEX(Content!$J$4:$J$23,1,1))+1),2)),"")</f>
        <v/>
      </c>
      <c r="N6" s="69" t="str">
        <f t="array" ref="N6">IFERROR(INDEX(Content!$D$4:$D$23,SMALL(IF((1*(M4=Content!$J$4:$J$23) + 1*((1*(M4&gt;=Content!$J$4:$J$23)+1*(M4&lt;=Content!$K$4:$K$23))=2))&gt;=1,ROW(Content!$J$4:$J$23)-ROW(INDEX(Content!$J$4:$J$23,1,1))+1),2)),"")</f>
        <v/>
      </c>
      <c r="P6" s="88">
        <v>2022</v>
      </c>
    </row>
    <row r="7" spans="1:17" s="26" customFormat="1" ht="21.75" customHeight="1" x14ac:dyDescent="0.2">
      <c r="A7" s="85" t="str">
        <f t="array" ref="A7">IFERROR(INDEX(Content!$C$4:$C$23,SMALL(IF((1*(A4=Content!$J$4:$J$23) + 1*((1*(A4&gt;=Content!$J$4:$J$23)+1*(A4&lt;=Content!$K$4:$K$23))=2))&gt;=1,ROW(Content!$J$4:$J$23)-ROW(INDEX(Content!$J$4:$J$23,1,1))+1),3)),"")</f>
        <v/>
      </c>
      <c r="B7" s="69" t="str">
        <f t="array" ref="B7">IFERROR(INDEX(Content!$D$4:$D$23,SMALL(IF((1*(A4=Content!$J$4:$J$23) + 1*((1*(A4&gt;=Content!$J$4:$J$23)+1*(A4&lt;=Content!$K$4:$K$23))=2))&gt;=1,ROW(Content!$J$4:$J$23)-ROW(INDEX(Content!$J$4:$J$23,1,1))+1),3)),"")</f>
        <v/>
      </c>
      <c r="C7" s="85" t="str">
        <f t="array" ref="C7">IFERROR(INDEX(Content!$C$4:$C$23,SMALL(IF((1*(C4=Content!$J$4:$J$23) + 1*((1*(C4&gt;=Content!$J$4:$J$23)+1*(C4&lt;=Content!$K$4:$K$23))=2))&gt;=1,ROW(Content!$J$4:$J$23)-ROW(INDEX(Content!$J$4:$J$23,1,1))+1),3)),"")</f>
        <v/>
      </c>
      <c r="D7" s="69" t="str">
        <f t="array" ref="D7">IFERROR(INDEX(Content!$D$4:$D$23,SMALL(IF((1*(C4=Content!$J$4:$J$23) + 1*((1*(C4&gt;=Content!$J$4:$J$23)+1*(C4&lt;=Content!$K$4:$K$23))=2))&gt;=1,ROW(Content!$J$4:$J$23)-ROW(INDEX(Content!$J$4:$J$23,1,1))+1),3)),"")</f>
        <v/>
      </c>
      <c r="E7" s="85" t="str">
        <f t="array" ref="E7">IFERROR(INDEX(Content!$C$4:$C$23,SMALL(IF((1*(E4=Content!$J$4:$J$23) + 1*((1*(E4&gt;=Content!$J$4:$J$23)+1*(E4&lt;=Content!$K$4:$K$23))=2))&gt;=1,ROW(Content!$J$4:$J$23)-ROW(INDEX(Content!$J$4:$J$23,1,1))+1),3)),"")</f>
        <v/>
      </c>
      <c r="F7" s="69" t="str">
        <f t="array" ref="F7">IFERROR(INDEX(Content!$D$4:$D$23,SMALL(IF((1*(E4=Content!$J$4:$J$23) + 1*((1*(E4&gt;=Content!$J$4:$J$23)+1*(E4&lt;=Content!$K$4:$K$23))=2))&gt;=1,ROW(Content!$J$4:$J$23)-ROW(INDEX(Content!$J$4:$J$23,1,1))+1),3)),"")</f>
        <v/>
      </c>
      <c r="G7" s="85" t="str">
        <f t="array" ref="G7">IFERROR(INDEX(Content!$C$4:$C$23,SMALL(IF((1*(G4=Content!$J$4:$J$23) + 1*((1*(G4&gt;=Content!$J$4:$J$23)+1*(G4&lt;=Content!$K$4:$K$23))=2))&gt;=1,ROW(Content!$J$4:$J$23)-ROW(INDEX(Content!$J$4:$J$23,1,1))+1),3)),"")</f>
        <v/>
      </c>
      <c r="H7" s="69" t="str">
        <f t="array" ref="H7">IFERROR(INDEX(Content!$D$4:$D$23,SMALL(IF((1*(G4=Content!$J$4:$J$23) + 1*((1*(G4&gt;=Content!$J$4:$J$23)+1*(G4&lt;=Content!$K$4:$K$23))=2))&gt;=1,ROW(Content!$J$4:$J$23)-ROW(INDEX(Content!$J$4:$J$23,1,1))+1),3)),"")</f>
        <v/>
      </c>
      <c r="I7" s="85" t="str">
        <f t="array" ref="I7">IFERROR(INDEX(Content!$C$4:$C$23,SMALL(IF((1*(I4=Content!$J$4:$J$23) + 1*((1*(I4&gt;=Content!$J$4:$J$23)+1*(I4&lt;=Content!$K$4:$K$23))=2))&gt;=1,ROW(Content!$J$4:$J$23)-ROW(INDEX(Content!$J$4:$J$23,1,1))+1),3)),"")</f>
        <v/>
      </c>
      <c r="J7" s="69" t="str">
        <f t="array" ref="J7">IFERROR(INDEX(Content!$D$4:$D$23,SMALL(IF((1*(I4=Content!$J$4:$J$23) + 1*((1*(I4&gt;=Content!$J$4:$J$23)+1*(I4&lt;=Content!$K$4:$K$23))=2))&gt;=1,ROW(Content!$J$4:$J$23)-ROW(INDEX(Content!$J$4:$J$23,1,1))+1),3)),"")</f>
        <v/>
      </c>
      <c r="K7" s="85" t="str">
        <f t="array" ref="K7">IFERROR(INDEX(Content!$C$4:$C$23,SMALL(IF((1*(K4=Content!$J$4:$J$23) + 1*((1*(K4&gt;=Content!$J$4:$J$23)+1*(K4&lt;=Content!$K$4:$K$23))=2))&gt;=1,ROW(Content!$J$4:$J$23)-ROW(INDEX(Content!$J$4:$J$23,1,1))+1),3)),"")</f>
        <v/>
      </c>
      <c r="L7" s="69" t="str">
        <f t="array" ref="L7">IFERROR(INDEX(Content!$D$4:$D$23,SMALL(IF((1*(K4=Content!$J$4:$J$23) + 1*((1*(K4&gt;=Content!$J$4:$J$23)+1*(K4&lt;=Content!$K$4:$K$23))=2))&gt;=1,ROW(Content!$J$4:$J$23)-ROW(INDEX(Content!$J$4:$J$23,1,1))+1),3)),"")</f>
        <v/>
      </c>
      <c r="M7" s="85" t="str">
        <f t="array" ref="M7">IFERROR(INDEX(Content!$C$4:$C$23,SMALL(IF((1*(M4=Content!$J$4:$J$23) + 1*((1*(M4&gt;=Content!$J$4:$J$23)+1*(M4&lt;=Content!$K$4:$K$23))=2))&gt;=1,ROW(Content!$J$4:$J$23)-ROW(INDEX(Content!$J$4:$J$23,1,1))+1),3)),"")</f>
        <v/>
      </c>
      <c r="N7" s="69" t="str">
        <f t="array" ref="N7">IFERROR(INDEX(Content!$D$4:$D$23,SMALL(IF((1*(M4=Content!$J$4:$J$23) + 1*((1*(M4&gt;=Content!$J$4:$J$23)+1*(M4&lt;=Content!$K$4:$K$23))=2))&gt;=1,ROW(Content!$J$4:$J$23)-ROW(INDEX(Content!$J$4:$J$23,1,1))+1),3)),"")</f>
        <v/>
      </c>
      <c r="P7" s="89" t="s">
        <v>31</v>
      </c>
    </row>
    <row r="8" spans="1:17" s="26" customFormat="1" ht="21.75" customHeight="1" x14ac:dyDescent="0.2">
      <c r="A8" s="85" t="str">
        <f t="array" ref="A8">IFERROR(INDEX(Content!$C$4:$C$23,SMALL(IF((1*(A4=Content!$J$4:$J$23) + 1*((1*(A4&gt;=Content!$J$4:$J$23)+1*(A4&lt;=Content!$K$4:$K$23))=2))&gt;=1,ROW(Content!$J$4:$J$23)-ROW(INDEX(Content!$J$4:$J$23,1,1))+1),4)),"")</f>
        <v/>
      </c>
      <c r="B8" s="69" t="str">
        <f t="array" ref="B8">IFERROR(INDEX(Content!$D$4:$D$23,SMALL(IF((1*(A4=Content!$J$4:$J$23) + 1*((1*(A4&gt;=Content!$J$4:$J$23)+1*(A4&lt;=Content!$K$4:$K$23))=2))&gt;=1,ROW(Content!$J$4:$J$23)-ROW(INDEX(Content!$J$4:$J$23,1,1))+1),4)),"")</f>
        <v/>
      </c>
      <c r="C8" s="85" t="str">
        <f t="array" ref="C8">IFERROR(INDEX(Content!$C$4:$C$23,SMALL(IF((1*(C4=Content!$J$4:$J$23) + 1*((1*(C4&gt;=Content!$J$4:$J$23)+1*(C4&lt;=Content!$K$4:$K$23))=2))&gt;=1,ROW(Content!$J$4:$J$23)-ROW(INDEX(Content!$J$4:$J$23,1,1))+1),4)),"")</f>
        <v/>
      </c>
      <c r="D8" s="69" t="str">
        <f t="array" ref="D8">IFERROR(INDEX(Content!$D$4:$D$23,SMALL(IF((1*(C4=Content!$J$4:$J$23) + 1*((1*(C4&gt;=Content!$J$4:$J$23)+1*(C4&lt;=Content!$K$4:$K$23))=2))&gt;=1,ROW(Content!$J$4:$J$23)-ROW(INDEX(Content!$J$4:$J$23,1,1))+1),4)),"")</f>
        <v/>
      </c>
      <c r="E8" s="85" t="str">
        <f t="array" ref="E8">IFERROR(INDEX(Content!$C$4:$C$23,SMALL(IF((1*(E4=Content!$J$4:$J$23) + 1*((1*(E4&gt;=Content!$J$4:$J$23)+1*(E4&lt;=Content!$K$4:$K$23))=2))&gt;=1,ROW(Content!$J$4:$J$23)-ROW(INDEX(Content!$J$4:$J$23,1,1))+1),4)),"")</f>
        <v/>
      </c>
      <c r="F8" s="69" t="str">
        <f t="array" ref="F8">IFERROR(INDEX(Content!$D$4:$D$23,SMALL(IF((1*(E4=Content!$J$4:$J$23) + 1*((1*(E4&gt;=Content!$J$4:$J$23)+1*(E4&lt;=Content!$K$4:$K$23))=2))&gt;=1,ROW(Content!$J$4:$J$23)-ROW(INDEX(Content!$J$4:$J$23,1,1))+1),4)),"")</f>
        <v/>
      </c>
      <c r="G8" s="85" t="str">
        <f t="array" ref="G8">IFERROR(INDEX(Content!$C$4:$C$23,SMALL(IF((1*(G4=Content!$J$4:$J$23) + 1*((1*(G4&gt;=Content!$J$4:$J$23)+1*(G4&lt;=Content!$K$4:$K$23))=2))&gt;=1,ROW(Content!$J$4:$J$23)-ROW(INDEX(Content!$J$4:$J$23,1,1))+1),4)),"")</f>
        <v/>
      </c>
      <c r="H8" s="69" t="str">
        <f t="array" ref="H8">IFERROR(INDEX(Content!$D$4:$D$23,SMALL(IF((1*(G4=Content!$J$4:$J$23) + 1*((1*(G4&gt;=Content!$J$4:$J$23)+1*(G4&lt;=Content!$K$4:$K$23))=2))&gt;=1,ROW(Content!$J$4:$J$23)-ROW(INDEX(Content!$J$4:$J$23,1,1))+1),4)),"")</f>
        <v/>
      </c>
      <c r="I8" s="85" t="str">
        <f t="array" ref="I8">IFERROR(INDEX(Content!$C$4:$C$23,SMALL(IF((1*(I4=Content!$J$4:$J$23) + 1*((1*(I4&gt;=Content!$J$4:$J$23)+1*(I4&lt;=Content!$K$4:$K$23))=2))&gt;=1,ROW(Content!$J$4:$J$23)-ROW(INDEX(Content!$J$4:$J$23,1,1))+1),4)),"")</f>
        <v/>
      </c>
      <c r="J8" s="69" t="str">
        <f t="array" ref="J8">IFERROR(INDEX(Content!$D$4:$D$23,SMALL(IF((1*(I4=Content!$J$4:$J$23) + 1*((1*(I4&gt;=Content!$J$4:$J$23)+1*(I4&lt;=Content!$K$4:$K$23))=2))&gt;=1,ROW(Content!$J$4:$J$23)-ROW(INDEX(Content!$J$4:$J$23,1,1))+1),4)),"")</f>
        <v/>
      </c>
      <c r="K8" s="85" t="str">
        <f t="array" ref="K8">IFERROR(INDEX(Content!$C$4:$C$23,SMALL(IF((1*(K4=Content!$J$4:$J$23) + 1*((1*(K4&gt;=Content!$J$4:$J$23)+1*(K4&lt;=Content!$K$4:$K$23))=2))&gt;=1,ROW(Content!$J$4:$J$23)-ROW(INDEX(Content!$J$4:$J$23,1,1))+1),4)),"")</f>
        <v/>
      </c>
      <c r="L8" s="69" t="str">
        <f t="array" ref="L8">IFERROR(INDEX(Content!$D$4:$D$23,SMALL(IF((1*(K4=Content!$J$4:$J$23) + 1*((1*(K4&gt;=Content!$J$4:$J$23)+1*(K4&lt;=Content!$K$4:$K$23))=2))&gt;=1,ROW(Content!$J$4:$J$23)-ROW(INDEX(Content!$J$4:$J$23,1,1))+1),4)),"")</f>
        <v/>
      </c>
      <c r="M8" s="85" t="str">
        <f t="array" ref="M8">IFERROR(INDEX(Content!$C$4:$C$23,SMALL(IF((1*(M4=Content!$J$4:$J$23) + 1*((1*(M4&gt;=Content!$J$4:$J$23)+1*(M4&lt;=Content!$K$4:$K$23))=2))&gt;=1,ROW(Content!$J$4:$J$23)-ROW(INDEX(Content!$J$4:$J$23,1,1))+1),4)),"")</f>
        <v/>
      </c>
      <c r="N8" s="69" t="str">
        <f t="array" ref="N8">IFERROR(INDEX(Content!$D$4:$D$23,SMALL(IF((1*(M4=Content!$J$4:$J$23) + 1*((1*(M4&gt;=Content!$J$4:$J$23)+1*(M4&lt;=Content!$K$4:$K$23))=2))&gt;=1,ROW(Content!$J$4:$J$23)-ROW(INDEX(Content!$J$4:$J$23,1,1))+1),4)),"")</f>
        <v/>
      </c>
      <c r="P8" s="88" t="s">
        <v>86</v>
      </c>
      <c r="Q8" s="92">
        <f>MONTH(DATEVALUE(P8&amp;" 1, 2020"))</f>
        <v>5</v>
      </c>
    </row>
    <row r="9" spans="1:17" s="26" customFormat="1" ht="21.75" customHeight="1" x14ac:dyDescent="0.2">
      <c r="A9" s="85" t="str">
        <f t="array" ref="A9">IFERROR(INDEX(Content!$C$4:$C$23,SMALL(IF((1*(A4=Content!$J$4:$J$23) + 1*((1*(A4&gt;=Content!$J$4:$J$23)+1*(A4&lt;=Content!$K$4:$K$23))=2))&gt;=1,ROW(Content!$J$4:$J$23)-ROW(INDEX(Content!$J$4:$J$23,1,1))+1),5)),"")</f>
        <v/>
      </c>
      <c r="B9" s="69" t="str">
        <f t="array" ref="B9">IFERROR(INDEX(Content!$D$4:$D$23,SMALL(IF((1*(A4=Content!$J$4:$J$23) + 1*((1*(A4&gt;=Content!$J$4:$J$23)+1*(A4&lt;=Content!$K$4:$K$23))=2))&gt;=1,ROW(Content!$J$4:$J$23)-ROW(INDEX(Content!$J$4:$J$23,1,1))+1),5)),"")</f>
        <v/>
      </c>
      <c r="C9" s="85" t="str">
        <f t="array" ref="C9">IFERROR(INDEX(Content!$C$4:$C$23,SMALL(IF((1*(C4=Content!$J$4:$J$23) + 1*((1*(C4&gt;=Content!$J$4:$J$23)+1*(C4&lt;=Content!$K$4:$K$23))=2))&gt;=1,ROW(Content!$J$4:$J$23)-ROW(INDEX(Content!$J$4:$J$23,1,1))+1),5)),"")</f>
        <v/>
      </c>
      <c r="D9" s="69" t="str">
        <f t="array" ref="D9">IFERROR(INDEX(Content!$D$4:$D$23,SMALL(IF((1*(C4=Content!$J$4:$J$23) + 1*((1*(C4&gt;=Content!$J$4:$J$23)+1*(C4&lt;=Content!$K$4:$K$23))=2))&gt;=1,ROW(Content!$J$4:$J$23)-ROW(INDEX(Content!$J$4:$J$23,1,1))+1),5)),"")</f>
        <v/>
      </c>
      <c r="E9" s="85" t="str">
        <f t="array" ref="E9">IFERROR(INDEX(Content!$C$4:$C$23,SMALL(IF((1*(E4=Content!$J$4:$J$23) + 1*((1*(E4&gt;=Content!$J$4:$J$23)+1*(E4&lt;=Content!$K$4:$K$23))=2))&gt;=1,ROW(Content!$J$4:$J$23)-ROW(INDEX(Content!$J$4:$J$23,1,1))+1),5)),"")</f>
        <v/>
      </c>
      <c r="F9" s="69" t="str">
        <f t="array" ref="F9">IFERROR(INDEX(Content!$D$4:$D$23,SMALL(IF((1*(E4=Content!$J$4:$J$23) + 1*((1*(E4&gt;=Content!$J$4:$J$23)+1*(E4&lt;=Content!$K$4:$K$23))=2))&gt;=1,ROW(Content!$J$4:$J$23)-ROW(INDEX(Content!$J$4:$J$23,1,1))+1),5)),"")</f>
        <v/>
      </c>
      <c r="G9" s="85" t="str">
        <f t="array" ref="G9">IFERROR(INDEX(Content!$C$4:$C$23,SMALL(IF((1*(G4=Content!$J$4:$J$23) + 1*((1*(G4&gt;=Content!$J$4:$J$23)+1*(G4&lt;=Content!$K$4:$K$23))=2))&gt;=1,ROW(Content!$J$4:$J$23)-ROW(INDEX(Content!$J$4:$J$23,1,1))+1),5)),"")</f>
        <v/>
      </c>
      <c r="H9" s="69" t="str">
        <f t="array" ref="H9">IFERROR(INDEX(Content!$D$4:$D$23,SMALL(IF((1*(G4=Content!$J$4:$J$23) + 1*((1*(G4&gt;=Content!$J$4:$J$23)+1*(G4&lt;=Content!$K$4:$K$23))=2))&gt;=1,ROW(Content!$J$4:$J$23)-ROW(INDEX(Content!$J$4:$J$23,1,1))+1),5)),"")</f>
        <v/>
      </c>
      <c r="I9" s="85" t="str">
        <f t="array" ref="I9">IFERROR(INDEX(Content!$C$4:$C$23,SMALL(IF((1*(I4=Content!$J$4:$J$23) + 1*((1*(I4&gt;=Content!$J$4:$J$23)+1*(I4&lt;=Content!$K$4:$K$23))=2))&gt;=1,ROW(Content!$J$4:$J$23)-ROW(INDEX(Content!$J$4:$J$23,1,1))+1),5)),"")</f>
        <v/>
      </c>
      <c r="J9" s="69" t="str">
        <f t="array" ref="J9">IFERROR(INDEX(Content!$D$4:$D$23,SMALL(IF((1*(I4=Content!$J$4:$J$23) + 1*((1*(I4&gt;=Content!$J$4:$J$23)+1*(I4&lt;=Content!$K$4:$K$23))=2))&gt;=1,ROW(Content!$J$4:$J$23)-ROW(INDEX(Content!$J$4:$J$23,1,1))+1),5)),"")</f>
        <v/>
      </c>
      <c r="K9" s="85" t="str">
        <f t="array" ref="K9">IFERROR(INDEX(Content!$C$4:$C$23,SMALL(IF((1*(K4=Content!$J$4:$J$23) + 1*((1*(K4&gt;=Content!$J$4:$J$23)+1*(K4&lt;=Content!$K$4:$K$23))=2))&gt;=1,ROW(Content!$J$4:$J$23)-ROW(INDEX(Content!$J$4:$J$23,1,1))+1),5)),"")</f>
        <v/>
      </c>
      <c r="L9" s="69" t="str">
        <f t="array" ref="L9">IFERROR(INDEX(Content!$D$4:$D$23,SMALL(IF((1*(K4=Content!$J$4:$J$23) + 1*((1*(K4&gt;=Content!$J$4:$J$23)+1*(K4&lt;=Content!$K$4:$K$23))=2))&gt;=1,ROW(Content!$J$4:$J$23)-ROW(INDEX(Content!$J$4:$J$23,1,1))+1),5)),"")</f>
        <v/>
      </c>
      <c r="M9" s="85" t="str">
        <f t="array" ref="M9">IFERROR(INDEX(Content!$C$4:$C$23,SMALL(IF((1*(M4=Content!$J$4:$J$23) + 1*((1*(M4&gt;=Content!$J$4:$J$23)+1*(M4&lt;=Content!$K$4:$K$23))=2))&gt;=1,ROW(Content!$J$4:$J$23)-ROW(INDEX(Content!$J$4:$J$23,1,1))+1),5)),"")</f>
        <v/>
      </c>
      <c r="N9" s="69" t="str">
        <f t="array" ref="N9">IFERROR(INDEX(Content!$D$4:$D$23,SMALL(IF((1*(M4=Content!$J$4:$J$23) + 1*((1*(M4&gt;=Content!$J$4:$J$23)+1*(M4&lt;=Content!$K$4:$K$23))=2))&gt;=1,ROW(Content!$J$4:$J$23)-ROW(INDEX(Content!$J$4:$J$23,1,1))+1),5)),"")</f>
        <v/>
      </c>
      <c r="P9" s="89" t="s">
        <v>32</v>
      </c>
    </row>
    <row r="10" spans="1:17" s="26" customFormat="1" ht="21.75" customHeight="1" x14ac:dyDescent="0.2">
      <c r="A10" s="85" t="str">
        <f t="array" ref="A10">IFERROR(INDEX(Content!$C$4:$C$23,SMALL(IF((1*(A4=Content!$J$4:$J$23) + 1*((1*(A4&gt;=Content!$J$4:$J$23)+1*(A4&lt;=Content!$K$4:$K$23))=2))&gt;=1,ROW(Content!$J$4:$J$23)-ROW(INDEX(Content!$J$4:$J$23,1,1))+1),6)),"")</f>
        <v/>
      </c>
      <c r="B10" s="69" t="str">
        <f t="array" ref="B10">IFERROR(INDEX(Content!$D$4:$D$23,SMALL(IF((1*(A4=Content!$J$4:$J$23) + 1*((1*(A4&gt;=Content!$J$4:$J$23)+1*(A4&lt;=Content!$K$4:$K$23))=2))&gt;=1,ROW(Content!$J$4:$J$23)-ROW(INDEX(Content!$J$4:$J$23,1,1))+1),6)),"")</f>
        <v/>
      </c>
      <c r="C10" s="85" t="str">
        <f t="array" ref="C10">IFERROR(INDEX(Content!$C$4:$C$23,SMALL(IF((1*(C4=Content!$J$4:$J$23) + 1*((1*(C4&gt;=Content!$J$4:$J$23)+1*(C4&lt;=Content!$K$4:$K$23))=2))&gt;=1,ROW(Content!$J$4:$J$23)-ROW(INDEX(Content!$J$4:$J$23,1,1))+1),6)),"")</f>
        <v/>
      </c>
      <c r="D10" s="69" t="str">
        <f t="array" ref="D10">IFERROR(INDEX(Content!$D$4:$D$23,SMALL(IF((1*(C4=Content!$J$4:$J$23) + 1*((1*(C4&gt;=Content!$J$4:$J$23)+1*(C4&lt;=Content!$K$4:$K$23))=2))&gt;=1,ROW(Content!$J$4:$J$23)-ROW(INDEX(Content!$J$4:$J$23,1,1))+1),6)),"")</f>
        <v/>
      </c>
      <c r="E10" s="85" t="str">
        <f t="array" ref="E10">IFERROR(INDEX(Content!$C$4:$C$23,SMALL(IF((1*(E4=Content!$J$4:$J$23) + 1*((1*(E4&gt;=Content!$J$4:$J$23)+1*(E4&lt;=Content!$K$4:$K$23))=2))&gt;=1,ROW(Content!$J$4:$J$23)-ROW(INDEX(Content!$J$4:$J$23,1,1))+1),6)),"")</f>
        <v/>
      </c>
      <c r="F10" s="69" t="str">
        <f t="array" ref="F10">IFERROR(INDEX(Content!$D$4:$D$23,SMALL(IF((1*(E4=Content!$J$4:$J$23) + 1*((1*(E4&gt;=Content!$J$4:$J$23)+1*(E4&lt;=Content!$K$4:$K$23))=2))&gt;=1,ROW(Content!$J$4:$J$23)-ROW(INDEX(Content!$J$4:$J$23,1,1))+1),6)),"")</f>
        <v/>
      </c>
      <c r="G10" s="85" t="str">
        <f t="array" ref="G10">IFERROR(INDEX(Content!$C$4:$C$23,SMALL(IF((1*(G4=Content!$J$4:$J$23) + 1*((1*(G4&gt;=Content!$J$4:$J$23)+1*(G4&lt;=Content!$K$4:$K$23))=2))&gt;=1,ROW(Content!$J$4:$J$23)-ROW(INDEX(Content!$J$4:$J$23,1,1))+1),6)),"")</f>
        <v/>
      </c>
      <c r="H10" s="69" t="str">
        <f t="array" ref="H10">IFERROR(INDEX(Content!$D$4:$D$23,SMALL(IF((1*(G4=Content!$J$4:$J$23) + 1*((1*(G4&gt;=Content!$J$4:$J$23)+1*(G4&lt;=Content!$K$4:$K$23))=2))&gt;=1,ROW(Content!$J$4:$J$23)-ROW(INDEX(Content!$J$4:$J$23,1,1))+1),6)),"")</f>
        <v/>
      </c>
      <c r="I10" s="85" t="str">
        <f t="array" ref="I10">IFERROR(INDEX(Content!$C$4:$C$23,SMALL(IF((1*(I4=Content!$J$4:$J$23) + 1*((1*(I4&gt;=Content!$J$4:$J$23)+1*(I4&lt;=Content!$K$4:$K$23))=2))&gt;=1,ROW(Content!$J$4:$J$23)-ROW(INDEX(Content!$J$4:$J$23,1,1))+1),6)),"")</f>
        <v/>
      </c>
      <c r="J10" s="69" t="str">
        <f t="array" ref="J10">IFERROR(INDEX(Content!$D$4:$D$23,SMALL(IF((1*(I4=Content!$J$4:$J$23) + 1*((1*(I4&gt;=Content!$J$4:$J$23)+1*(I4&lt;=Content!$K$4:$K$23))=2))&gt;=1,ROW(Content!$J$4:$J$23)-ROW(INDEX(Content!$J$4:$J$23,1,1))+1),6)),"")</f>
        <v/>
      </c>
      <c r="K10" s="85" t="str">
        <f t="array" ref="K10">IFERROR(INDEX(Content!$C$4:$C$23,SMALL(IF((1*(K4=Content!$J$4:$J$23) + 1*((1*(K4&gt;=Content!$J$4:$J$23)+1*(K4&lt;=Content!$K$4:$K$23))=2))&gt;=1,ROW(Content!$J$4:$J$23)-ROW(INDEX(Content!$J$4:$J$23,1,1))+1),6)),"")</f>
        <v/>
      </c>
      <c r="L10" s="69" t="str">
        <f t="array" ref="L10">IFERROR(INDEX(Content!$D$4:$D$23,SMALL(IF((1*(K4=Content!$J$4:$J$23) + 1*((1*(K4&gt;=Content!$J$4:$J$23)+1*(K4&lt;=Content!$K$4:$K$23))=2))&gt;=1,ROW(Content!$J$4:$J$23)-ROW(INDEX(Content!$J$4:$J$23,1,1))+1),6)),"")</f>
        <v/>
      </c>
      <c r="M10" s="85" t="str">
        <f t="array" ref="M10">IFERROR(INDEX(Content!$C$4:$C$23,SMALL(IF((1*(M4=Content!$J$4:$J$23) + 1*((1*(M4&gt;=Content!$J$4:$J$23)+1*(M4&lt;=Content!$K$4:$K$23))=2))&gt;=1,ROW(Content!$J$4:$J$23)-ROW(INDEX(Content!$J$4:$J$23,1,1))+1),6)),"")</f>
        <v/>
      </c>
      <c r="N10" s="69" t="str">
        <f t="array" ref="N10">IFERROR(INDEX(Content!$D$4:$D$23,SMALL(IF((1*(M4=Content!$J$4:$J$23) + 1*((1*(M4&gt;=Content!$J$4:$J$23)+1*(M4&lt;=Content!$K$4:$K$23))=2))&gt;=1,ROW(Content!$J$4:$J$23)-ROW(INDEX(Content!$J$4:$J$23,1,1))+1),6)),"")</f>
        <v/>
      </c>
      <c r="P10" s="88">
        <v>1</v>
      </c>
      <c r="Q10" s="60" t="s">
        <v>66</v>
      </c>
    </row>
    <row r="11" spans="1:17" s="26" customFormat="1" ht="21.75" hidden="1" customHeight="1" x14ac:dyDescent="0.2">
      <c r="A11" s="85" t="str">
        <f t="array" ref="A11">IFERROR(INDEX(Content!$C$4:$C$23,SMALL(IF((1*(A4=Content!$J$4:$J$23) + 1*((1*(A4&gt;=Content!$J$4:$J$23)+1*(A4&lt;=Content!$K$4:$K$23))=2))&gt;=1,ROW(Content!$J$4:$J$23)-ROW(INDEX(Content!$J$4:$J$23,1,1))+1),7)),"")</f>
        <v/>
      </c>
      <c r="B11" s="69" t="str">
        <f t="array" ref="B11">IFERROR(INDEX(Content!$D$4:$D$23,SMALL(IF((1*(A4=Content!$J$4:$J$23) + 1*((1*(A4&gt;=Content!$J$4:$J$23)+1*(A4&lt;=Content!$K$4:$K$23))=2))&gt;=1,ROW(Content!$J$4:$J$23)-ROW(INDEX(Content!$J$4:$J$23,1,1))+1),7)),"")</f>
        <v/>
      </c>
      <c r="C11" s="85" t="str">
        <f t="array" ref="C11">IFERROR(INDEX(Content!$C$4:$C$23,SMALL(IF((1*(C4=Content!$J$4:$J$23) + 1*((1*(C4&gt;=Content!$J$4:$J$23)+1*(C4&lt;=Content!$K$4:$K$23))=2))&gt;=1,ROW(Content!$J$4:$J$23)-ROW(INDEX(Content!$J$4:$J$23,1,1))+1),7)),"")</f>
        <v/>
      </c>
      <c r="D11" s="69" t="str">
        <f t="array" ref="D11">IFERROR(INDEX(Content!$D$4:$D$23,SMALL(IF((1*(C4=Content!$J$4:$J$23) + 1*((1*(C4&gt;=Content!$J$4:$J$23)+1*(C4&lt;=Content!$K$4:$K$23))=2))&gt;=1,ROW(Content!$J$4:$J$23)-ROW(INDEX(Content!$J$4:$J$23,1,1))+1),7)),"")</f>
        <v/>
      </c>
      <c r="E11" s="85" t="str">
        <f t="array" ref="E11">IFERROR(INDEX(Content!$C$4:$C$23,SMALL(IF((1*(E4=Content!$J$4:$J$23) + 1*((1*(E4&gt;=Content!$J$4:$J$23)+1*(E4&lt;=Content!$K$4:$K$23))=2))&gt;=1,ROW(Content!$J$4:$J$23)-ROW(INDEX(Content!$J$4:$J$23,1,1))+1),7)),"")</f>
        <v/>
      </c>
      <c r="F11" s="69" t="str">
        <f t="array" ref="F11">IFERROR(INDEX(Content!$D$4:$D$23,SMALL(IF((1*(E4=Content!$J$4:$J$23) + 1*((1*(E4&gt;=Content!$J$4:$J$23)+1*(E4&lt;=Content!$K$4:$K$23))=2))&gt;=1,ROW(Content!$J$4:$J$23)-ROW(INDEX(Content!$J$4:$J$23,1,1))+1),7)),"")</f>
        <v/>
      </c>
      <c r="G11" s="85" t="str">
        <f t="array" ref="G11">IFERROR(INDEX(Content!$C$4:$C$23,SMALL(IF((1*(G4=Content!$J$4:$J$23) + 1*((1*(G4&gt;=Content!$J$4:$J$23)+1*(G4&lt;=Content!$K$4:$K$23))=2))&gt;=1,ROW(Content!$J$4:$J$23)-ROW(INDEX(Content!$J$4:$J$23,1,1))+1),7)),"")</f>
        <v/>
      </c>
      <c r="H11" s="69" t="str">
        <f t="array" ref="H11">IFERROR(INDEX(Content!$D$4:$D$23,SMALL(IF((1*(G4=Content!$J$4:$J$23) + 1*((1*(G4&gt;=Content!$J$4:$J$23)+1*(G4&lt;=Content!$K$4:$K$23))=2))&gt;=1,ROW(Content!$J$4:$J$23)-ROW(INDEX(Content!$J$4:$J$23,1,1))+1),7)),"")</f>
        <v/>
      </c>
      <c r="I11" s="85" t="str">
        <f t="array" ref="I11">IFERROR(INDEX(Content!$C$4:$C$23,SMALL(IF((1*(I4=Content!$J$4:$J$23) + 1*((1*(I4&gt;=Content!$J$4:$J$23)+1*(I4&lt;=Content!$K$4:$K$23))=2))&gt;=1,ROW(Content!$J$4:$J$23)-ROW(INDEX(Content!$J$4:$J$23,1,1))+1),7)),"")</f>
        <v/>
      </c>
      <c r="J11" s="69" t="str">
        <f t="array" ref="J11">IFERROR(INDEX(Content!$D$4:$D$23,SMALL(IF((1*(I4=Content!$J$4:$J$23) + 1*((1*(I4&gt;=Content!$J$4:$J$23)+1*(I4&lt;=Content!$K$4:$K$23))=2))&gt;=1,ROW(Content!$J$4:$J$23)-ROW(INDEX(Content!$J$4:$J$23,1,1))+1),7)),"")</f>
        <v/>
      </c>
      <c r="K11" s="85" t="str">
        <f t="array" ref="K11">IFERROR(INDEX(Content!$C$4:$C$23,SMALL(IF((1*(K4=Content!$J$4:$J$23) + 1*((1*(K4&gt;=Content!$J$4:$J$23)+1*(K4&lt;=Content!$K$4:$K$23))=2))&gt;=1,ROW(Content!$J$4:$J$23)-ROW(INDEX(Content!$J$4:$J$23,1,1))+1),7)),"")</f>
        <v/>
      </c>
      <c r="L11" s="69" t="str">
        <f t="array" ref="L11">IFERROR(INDEX(Content!$D$4:$D$23,SMALL(IF((1*(K4=Content!$J$4:$J$23) + 1*((1*(K4&gt;=Content!$J$4:$J$23)+1*(K4&lt;=Content!$K$4:$K$23))=2))&gt;=1,ROW(Content!$J$4:$J$23)-ROW(INDEX(Content!$J$4:$J$23,1,1))+1),7)),"")</f>
        <v/>
      </c>
      <c r="M11" s="85" t="str">
        <f t="array" ref="M11">IFERROR(INDEX(Content!$C$4:$C$23,SMALL(IF((1*(M4=Content!$J$4:$J$23) + 1*((1*(M4&gt;=Content!$J$4:$J$23)+1*(M4&lt;=Content!$K$4:$K$23))=2))&gt;=1,ROW(Content!$J$4:$J$23)-ROW(INDEX(Content!$J$4:$J$23,1,1))+1),7)),"")</f>
        <v/>
      </c>
      <c r="N11" s="69" t="str">
        <f t="array" ref="N11">IFERROR(INDEX(Content!$D$4:$D$23,SMALL(IF((1*(M4=Content!$J$4:$J$23) + 1*((1*(M4&gt;=Content!$J$4:$J$23)+1*(M4&lt;=Content!$K$4:$K$23))=2))&gt;=1,ROW(Content!$J$4:$J$23)-ROW(INDEX(Content!$J$4:$J$23,1,1))+1),7)),"")</f>
        <v/>
      </c>
      <c r="P11" s="71"/>
    </row>
    <row r="12" spans="1:17" s="26" customFormat="1" ht="21.75" hidden="1" customHeight="1" x14ac:dyDescent="0.2">
      <c r="A12" s="85" t="str">
        <f t="array" ref="A12">IFERROR(INDEX(Content!$C$4:$C$23,SMALL(IF((1*(A4=Content!$J$4:$J$23) + 1*((1*(A4&gt;=Content!$J$4:$J$23)+1*(A4&lt;=Content!$K$4:$K$23))=2))&gt;=1,ROW(Content!$J$4:$J$23)-ROW(INDEX(Content!$J$4:$J$23,1,1))+1),8)),"")</f>
        <v/>
      </c>
      <c r="B12" s="69" t="str">
        <f t="array" ref="B12">IFERROR(INDEX(Content!$D$4:$D$23,SMALL(IF((1*(A4=Content!$J$4:$J$23) + 1*((1*(A4&gt;=Content!$J$4:$J$23)+1*(A4&lt;=Content!$K$4:$K$23))=2))&gt;=1,ROW(Content!$J$4:$J$23)-ROW(INDEX(Content!$J$4:$J$23,1,1))+1),8)),"")</f>
        <v/>
      </c>
      <c r="C12" s="85" t="str">
        <f t="array" ref="C12">IFERROR(INDEX(Content!$C$4:$C$23,SMALL(IF((1*(C4=Content!$J$4:$J$23) + 1*((1*(C4&gt;=Content!$J$4:$J$23)+1*(C4&lt;=Content!$K$4:$K$23))=2))&gt;=1,ROW(Content!$J$4:$J$23)-ROW(INDEX(Content!$J$4:$J$23,1,1))+1),8)),"")</f>
        <v/>
      </c>
      <c r="D12" s="69" t="str">
        <f t="array" ref="D12">IFERROR(INDEX(Content!$D$4:$D$23,SMALL(IF((1*(C4=Content!$J$4:$J$23) + 1*((1*(C4&gt;=Content!$J$4:$J$23)+1*(C4&lt;=Content!$K$4:$K$23))=2))&gt;=1,ROW(Content!$J$4:$J$23)-ROW(INDEX(Content!$J$4:$J$23,1,1))+1),8)),"")</f>
        <v/>
      </c>
      <c r="E12" s="85" t="str">
        <f t="array" ref="E12">IFERROR(INDEX(Content!$C$4:$C$23,SMALL(IF((1*(E4=Content!$J$4:$J$23) + 1*((1*(E4&gt;=Content!$J$4:$J$23)+1*(E4&lt;=Content!$K$4:$K$23))=2))&gt;=1,ROW(Content!$J$4:$J$23)-ROW(INDEX(Content!$J$4:$J$23,1,1))+1),8)),"")</f>
        <v/>
      </c>
      <c r="F12" s="69" t="str">
        <f t="array" ref="F12">IFERROR(INDEX(Content!$D$4:$D$23,SMALL(IF((1*(E4=Content!$J$4:$J$23) + 1*((1*(E4&gt;=Content!$J$4:$J$23)+1*(E4&lt;=Content!$K$4:$K$23))=2))&gt;=1,ROW(Content!$J$4:$J$23)-ROW(INDEX(Content!$J$4:$J$23,1,1))+1),8)),"")</f>
        <v/>
      </c>
      <c r="G12" s="85" t="str">
        <f t="array" ref="G12">IFERROR(INDEX(Content!$C$4:$C$23,SMALL(IF((1*(G4=Content!$J$4:$J$23) + 1*((1*(G4&gt;=Content!$J$4:$J$23)+1*(G4&lt;=Content!$K$4:$K$23))=2))&gt;=1,ROW(Content!$J$4:$J$23)-ROW(INDEX(Content!$J$4:$J$23,1,1))+1),8)),"")</f>
        <v/>
      </c>
      <c r="H12" s="69" t="str">
        <f t="array" ref="H12">IFERROR(INDEX(Content!$D$4:$D$23,SMALL(IF((1*(G4=Content!$J$4:$J$23) + 1*((1*(G4&gt;=Content!$J$4:$J$23)+1*(G4&lt;=Content!$K$4:$K$23))=2))&gt;=1,ROW(Content!$J$4:$J$23)-ROW(INDEX(Content!$J$4:$J$23,1,1))+1),8)),"")</f>
        <v/>
      </c>
      <c r="I12" s="85" t="str">
        <f t="array" ref="I12">IFERROR(INDEX(Content!$C$4:$C$23,SMALL(IF((1*(I4=Content!$J$4:$J$23) + 1*((1*(I4&gt;=Content!$J$4:$J$23)+1*(I4&lt;=Content!$K$4:$K$23))=2))&gt;=1,ROW(Content!$J$4:$J$23)-ROW(INDEX(Content!$J$4:$J$23,1,1))+1),8)),"")</f>
        <v/>
      </c>
      <c r="J12" s="69" t="str">
        <f t="array" ref="J12">IFERROR(INDEX(Content!$D$4:$D$23,SMALL(IF((1*(I4=Content!$J$4:$J$23) + 1*((1*(I4&gt;=Content!$J$4:$J$23)+1*(I4&lt;=Content!$K$4:$K$23))=2))&gt;=1,ROW(Content!$J$4:$J$23)-ROW(INDEX(Content!$J$4:$J$23,1,1))+1),8)),"")</f>
        <v/>
      </c>
      <c r="K12" s="85" t="str">
        <f t="array" ref="K12">IFERROR(INDEX(Content!$C$4:$C$23,SMALL(IF((1*(K4=Content!$J$4:$J$23) + 1*((1*(K4&gt;=Content!$J$4:$J$23)+1*(K4&lt;=Content!$K$4:$K$23))=2))&gt;=1,ROW(Content!$J$4:$J$23)-ROW(INDEX(Content!$J$4:$J$23,1,1))+1),8)),"")</f>
        <v/>
      </c>
      <c r="L12" s="69" t="str">
        <f t="array" ref="L12">IFERROR(INDEX(Content!$D$4:$D$23,SMALL(IF((1*(K4=Content!$J$4:$J$23) + 1*((1*(K4&gt;=Content!$J$4:$J$23)+1*(K4&lt;=Content!$K$4:$K$23))=2))&gt;=1,ROW(Content!$J$4:$J$23)-ROW(INDEX(Content!$J$4:$J$23,1,1))+1),8)),"")</f>
        <v/>
      </c>
      <c r="M12" s="85" t="str">
        <f t="array" ref="M12">IFERROR(INDEX(Content!$C$4:$C$23,SMALL(IF((1*(M4=Content!$J$4:$J$23) + 1*((1*(M4&gt;=Content!$J$4:$J$23)+1*(M4&lt;=Content!$K$4:$K$23))=2))&gt;=1,ROW(Content!$J$4:$J$23)-ROW(INDEX(Content!$J$4:$J$23,1,1))+1),8)),"")</f>
        <v/>
      </c>
      <c r="N12" s="69" t="str">
        <f t="array" ref="N12">IFERROR(INDEX(Content!$D$4:$D$23,SMALL(IF((1*(M4=Content!$J$4:$J$23) + 1*((1*(M4&gt;=Content!$J$4:$J$23)+1*(M4&lt;=Content!$K$4:$K$23))=2))&gt;=1,ROW(Content!$J$4:$J$23)-ROW(INDEX(Content!$J$4:$J$23,1,1))+1),8)),"")</f>
        <v/>
      </c>
      <c r="P12" s="71"/>
    </row>
    <row r="13" spans="1:17" s="26" customFormat="1" ht="21.75" hidden="1" customHeight="1" x14ac:dyDescent="0.2">
      <c r="A13" s="85" t="str">
        <f t="array" ref="A13">IFERROR(INDEX(Content!$C$4:$C$23,SMALL(IF((1*(A4=Content!$J$4:$J$23) + 1*((1*(A4&gt;=Content!$J$4:$J$23)+1*(A4&lt;=Content!$K$4:$K$23))=2))&gt;=1,ROW(Content!$J$4:$J$23)-ROW(INDEX(Content!$J$4:$J$23,1,1))+1),9)),"")</f>
        <v/>
      </c>
      <c r="B13" s="69" t="str">
        <f t="array" ref="B13">IFERROR(INDEX(Content!$D$4:$D$23,SMALL(IF((1*(A4=Content!$J$4:$J$23) + 1*((1*(A4&gt;=Content!$J$4:$J$23)+1*(A4&lt;=Content!$K$4:$K$23))=2))&gt;=1,ROW(Content!$J$4:$J$23)-ROW(INDEX(Content!$J$4:$J$23,1,1))+1),9)),"")</f>
        <v/>
      </c>
      <c r="C13" s="85" t="str">
        <f t="array" ref="C13">IFERROR(INDEX(Content!$C$4:$C$23,SMALL(IF((1*(C4=Content!$J$4:$J$23) + 1*((1*(C4&gt;=Content!$J$4:$J$23)+1*(C4&lt;=Content!$K$4:$K$23))=2))&gt;=1,ROW(Content!$J$4:$J$23)-ROW(INDEX(Content!$J$4:$J$23,1,1))+1),9)),"")</f>
        <v/>
      </c>
      <c r="D13" s="69" t="str">
        <f t="array" ref="D13">IFERROR(INDEX(Content!$D$4:$D$23,SMALL(IF((1*(C4=Content!$J$4:$J$23) + 1*((1*(C4&gt;=Content!$J$4:$J$23)+1*(C4&lt;=Content!$K$4:$K$23))=2))&gt;=1,ROW(Content!$J$4:$J$23)-ROW(INDEX(Content!$J$4:$J$23,1,1))+1),9)),"")</f>
        <v/>
      </c>
      <c r="E13" s="85" t="str">
        <f t="array" ref="E13">IFERROR(INDEX(Content!$C$4:$C$23,SMALL(IF((1*(E4=Content!$J$4:$J$23) + 1*((1*(E4&gt;=Content!$J$4:$J$23)+1*(E4&lt;=Content!$K$4:$K$23))=2))&gt;=1,ROW(Content!$J$4:$J$23)-ROW(INDEX(Content!$J$4:$J$23,1,1))+1),9)),"")</f>
        <v/>
      </c>
      <c r="F13" s="69" t="str">
        <f t="array" ref="F13">IFERROR(INDEX(Content!$D$4:$D$23,SMALL(IF((1*(E4=Content!$J$4:$J$23) + 1*((1*(E4&gt;=Content!$J$4:$J$23)+1*(E4&lt;=Content!$K$4:$K$23))=2))&gt;=1,ROW(Content!$J$4:$J$23)-ROW(INDEX(Content!$J$4:$J$23,1,1))+1),9)),"")</f>
        <v/>
      </c>
      <c r="G13" s="85" t="str">
        <f t="array" ref="G13">IFERROR(INDEX(Content!$C$4:$C$23,SMALL(IF((1*(G4=Content!$J$4:$J$23) + 1*((1*(G4&gt;=Content!$J$4:$J$23)+1*(G4&lt;=Content!$K$4:$K$23))=2))&gt;=1,ROW(Content!$J$4:$J$23)-ROW(INDEX(Content!$J$4:$J$23,1,1))+1),9)),"")</f>
        <v/>
      </c>
      <c r="H13" s="69" t="str">
        <f t="array" ref="H13">IFERROR(INDEX(Content!$D$4:$D$23,SMALL(IF((1*(G4=Content!$J$4:$J$23) + 1*((1*(G4&gt;=Content!$J$4:$J$23)+1*(G4&lt;=Content!$K$4:$K$23))=2))&gt;=1,ROW(Content!$J$4:$J$23)-ROW(INDEX(Content!$J$4:$J$23,1,1))+1),9)),"")</f>
        <v/>
      </c>
      <c r="I13" s="85" t="str">
        <f t="array" ref="I13">IFERROR(INDEX(Content!$C$4:$C$23,SMALL(IF((1*(I4=Content!$J$4:$J$23) + 1*((1*(I4&gt;=Content!$J$4:$J$23)+1*(I4&lt;=Content!$K$4:$K$23))=2))&gt;=1,ROW(Content!$J$4:$J$23)-ROW(INDEX(Content!$J$4:$J$23,1,1))+1),9)),"")</f>
        <v/>
      </c>
      <c r="J13" s="69" t="str">
        <f t="array" ref="J13">IFERROR(INDEX(Content!$D$4:$D$23,SMALL(IF((1*(I4=Content!$J$4:$J$23) + 1*((1*(I4&gt;=Content!$J$4:$J$23)+1*(I4&lt;=Content!$K$4:$K$23))=2))&gt;=1,ROW(Content!$J$4:$J$23)-ROW(INDEX(Content!$J$4:$J$23,1,1))+1),9)),"")</f>
        <v/>
      </c>
      <c r="K13" s="85" t="str">
        <f t="array" ref="K13">IFERROR(INDEX(Content!$C$4:$C$23,SMALL(IF((1*(K4=Content!$J$4:$J$23) + 1*((1*(K4&gt;=Content!$J$4:$J$23)+1*(K4&lt;=Content!$K$4:$K$23))=2))&gt;=1,ROW(Content!$J$4:$J$23)-ROW(INDEX(Content!$J$4:$J$23,1,1))+1),9)),"")</f>
        <v/>
      </c>
      <c r="L13" s="69" t="str">
        <f t="array" ref="L13">IFERROR(INDEX(Content!$D$4:$D$23,SMALL(IF((1*(K4=Content!$J$4:$J$23) + 1*((1*(K4&gt;=Content!$J$4:$J$23)+1*(K4&lt;=Content!$K$4:$K$23))=2))&gt;=1,ROW(Content!$J$4:$J$23)-ROW(INDEX(Content!$J$4:$J$23,1,1))+1),9)),"")</f>
        <v/>
      </c>
      <c r="M13" s="85" t="str">
        <f t="array" ref="M13">IFERROR(INDEX(Content!$C$4:$C$23,SMALL(IF((1*(M4=Content!$J$4:$J$23) + 1*((1*(M4&gt;=Content!$J$4:$J$23)+1*(M4&lt;=Content!$K$4:$K$23))=2))&gt;=1,ROW(Content!$J$4:$J$23)-ROW(INDEX(Content!$J$4:$J$23,1,1))+1),9)),"")</f>
        <v/>
      </c>
      <c r="N13" s="69" t="str">
        <f t="array" ref="N13">IFERROR(INDEX(Content!$D$4:$D$23,SMALL(IF((1*(M4=Content!$J$4:$J$23) + 1*((1*(M4&gt;=Content!$J$4:$J$23)+1*(M4&lt;=Content!$K$4:$K$23))=2))&gt;=1,ROW(Content!$J$4:$J$23)-ROW(INDEX(Content!$J$4:$J$23,1,1))+1),9)),"")</f>
        <v/>
      </c>
      <c r="P13" s="71"/>
    </row>
    <row r="14" spans="1:17" s="26" customFormat="1" ht="21.75" hidden="1" customHeight="1" x14ac:dyDescent="0.2">
      <c r="A14" s="86" t="str">
        <f t="array" ref="A14">IFERROR(INDEX(Content!$C$4:$C$23,SMALL(IF((1*(A4=Content!$J$4:$J$23) + 1*((1*(A4&gt;=Content!$J$4:$J$23)+1*(A4&lt;=Content!$K$4:$K$23))=2))&gt;=1,ROW(Content!$J$4:$J$23)-ROW(INDEX(Content!$J$4:$J$23,1,1))+1),10)),"")</f>
        <v/>
      </c>
      <c r="B14" s="70" t="str">
        <f t="array" ref="B14">IFERROR(INDEX(Content!$D$4:$D$23,SMALL(IF((1*(A4=Content!$J$4:$J$23) + 1*((1*(A4&gt;=Content!$J$4:$J$23)+1*(A4&lt;=Content!$K$4:$K$23))=2))&gt;=1,ROW(Content!$J$4:$J$23)-ROW(INDEX(Content!$J$4:$J$23,1,1))+1),10)),"")</f>
        <v/>
      </c>
      <c r="C14" s="86" t="str">
        <f t="array" ref="C14">IFERROR(INDEX(Content!$C$4:$C$23,SMALL(IF((1*(C4=Content!$J$4:$J$23) + 1*((1*(C4&gt;=Content!$J$4:$J$23)+1*(C4&lt;=Content!$K$4:$K$23))=2))&gt;=1,ROW(Content!$J$4:$J$23)-ROW(INDEX(Content!$J$4:$J$23,1,1))+1),10)),"")</f>
        <v/>
      </c>
      <c r="D14" s="70" t="str">
        <f t="array" ref="D14">IFERROR(INDEX(Content!$D$4:$D$23,SMALL(IF((1*(C4=Content!$J$4:$J$23) + 1*((1*(C4&gt;=Content!$J$4:$J$23)+1*(C4&lt;=Content!$K$4:$K$23))=2))&gt;=1,ROW(Content!$J$4:$J$23)-ROW(INDEX(Content!$J$4:$J$23,1,1))+1),10)),"")</f>
        <v/>
      </c>
      <c r="E14" s="86" t="str">
        <f t="array" ref="E14">IFERROR(INDEX(Content!$C$4:$C$23,SMALL(IF((1*(E4=Content!$J$4:$J$23) + 1*((1*(E4&gt;=Content!$J$4:$J$23)+1*(E4&lt;=Content!$K$4:$K$23))=2))&gt;=1,ROW(Content!$J$4:$J$23)-ROW(INDEX(Content!$J$4:$J$23,1,1))+1),10)),"")</f>
        <v/>
      </c>
      <c r="F14" s="70" t="str">
        <f t="array" ref="F14">IFERROR(INDEX(Content!$D$4:$D$23,SMALL(IF((1*(E4=Content!$J$4:$J$23) + 1*((1*(E4&gt;=Content!$J$4:$J$23)+1*(E4&lt;=Content!$K$4:$K$23))=2))&gt;=1,ROW(Content!$J$4:$J$23)-ROW(INDEX(Content!$J$4:$J$23,1,1))+1),10)),"")</f>
        <v/>
      </c>
      <c r="G14" s="86" t="str">
        <f t="array" ref="G14">IFERROR(INDEX(Content!$C$4:$C$23,SMALL(IF((1*(G4=Content!$J$4:$J$23) + 1*((1*(G4&gt;=Content!$J$4:$J$23)+1*(G4&lt;=Content!$K$4:$K$23))=2))&gt;=1,ROW(Content!$J$4:$J$23)-ROW(INDEX(Content!$J$4:$J$23,1,1))+1),10)),"")</f>
        <v/>
      </c>
      <c r="H14" s="70" t="str">
        <f t="array" ref="H14">IFERROR(INDEX(Content!$D$4:$D$23,SMALL(IF((1*(G4=Content!$J$4:$J$23) + 1*((1*(G4&gt;=Content!$J$4:$J$23)+1*(G4&lt;=Content!$K$4:$K$23))=2))&gt;=1,ROW(Content!$J$4:$J$23)-ROW(INDEX(Content!$J$4:$J$23,1,1))+1),10)),"")</f>
        <v/>
      </c>
      <c r="I14" s="86" t="str">
        <f t="array" ref="I14">IFERROR(INDEX(Content!$C$4:$C$23,SMALL(IF((1*(I4=Content!$J$4:$J$23) + 1*((1*(I4&gt;=Content!$J$4:$J$23)+1*(I4&lt;=Content!$K$4:$K$23))=2))&gt;=1,ROW(Content!$J$4:$J$23)-ROW(INDEX(Content!$J$4:$J$23,1,1))+1),10)),"")</f>
        <v/>
      </c>
      <c r="J14" s="70" t="str">
        <f t="array" ref="J14">IFERROR(INDEX(Content!$D$4:$D$23,SMALL(IF((1*(I4=Content!$J$4:$J$23) + 1*((1*(I4&gt;=Content!$J$4:$J$23)+1*(I4&lt;=Content!$K$4:$K$23))=2))&gt;=1,ROW(Content!$J$4:$J$23)-ROW(INDEX(Content!$J$4:$J$23,1,1))+1),10)),"")</f>
        <v/>
      </c>
      <c r="K14" s="86" t="str">
        <f t="array" ref="K14">IFERROR(INDEX(Content!$C$4:$C$23,SMALL(IF((1*(K4=Content!$J$4:$J$23) + 1*((1*(K4&gt;=Content!$J$4:$J$23)+1*(K4&lt;=Content!$K$4:$K$23))=2))&gt;=1,ROW(Content!$J$4:$J$23)-ROW(INDEX(Content!$J$4:$J$23,1,1))+1),10)),"")</f>
        <v/>
      </c>
      <c r="L14" s="70" t="str">
        <f t="array" ref="L14">IFERROR(INDEX(Content!$D$4:$D$23,SMALL(IF((1*(K4=Content!$J$4:$J$23) + 1*((1*(K4&gt;=Content!$J$4:$J$23)+1*(K4&lt;=Content!$K$4:$K$23))=2))&gt;=1,ROW(Content!$J$4:$J$23)-ROW(INDEX(Content!$J$4:$J$23,1,1))+1),10)),"")</f>
        <v/>
      </c>
      <c r="M14" s="86" t="str">
        <f t="array" ref="M14">IFERROR(INDEX(Content!$C$4:$C$23,SMALL(IF((1*(M4=Content!$J$4:$J$23) + 1*((1*(M4&gt;=Content!$J$4:$J$23)+1*(M4&lt;=Content!$K$4:$K$23))=2))&gt;=1,ROW(Content!$J$4:$J$23)-ROW(INDEX(Content!$J$4:$J$23,1,1))+1),10)),"")</f>
        <v/>
      </c>
      <c r="N14" s="70" t="str">
        <f t="array" ref="N14">IFERROR(INDEX(Content!$D$4:$D$23,SMALL(IF((1*(M4=Content!$J$4:$J$23) + 1*((1*(M4&gt;=Content!$J$4:$J$23)+1*(M4&lt;=Content!$K$4:$K$23))=2))&gt;=1,ROW(Content!$J$4:$J$23)-ROW(INDEX(Content!$J$4:$J$23,1,1))+1),10)),"")</f>
        <v/>
      </c>
    </row>
    <row r="15" spans="1:17" s="26" customFormat="1" ht="21.75" customHeight="1" x14ac:dyDescent="0.2">
      <c r="A15" s="87">
        <f>M4+1</f>
        <v>44689</v>
      </c>
      <c r="B15" s="93" t="str">
        <f ca="1">IFERROR(VLOOKUP(A15,Settings!$A$45:$C$94,3,FALSE),"")</f>
        <v>Mother's Day</v>
      </c>
      <c r="C15" s="87">
        <f>A15+1</f>
        <v>44690</v>
      </c>
      <c r="D15" s="93" t="str">
        <f ca="1">IFERROR(VLOOKUP(C15,Settings!$A$45:$C$94,3,FALSE),"")</f>
        <v/>
      </c>
      <c r="E15" s="87">
        <f>C15+1</f>
        <v>44691</v>
      </c>
      <c r="F15" s="93" t="str">
        <f ca="1">IFERROR(VLOOKUP(E15,Settings!$A$45:$C$94,3,FALSE),"")</f>
        <v/>
      </c>
      <c r="G15" s="87">
        <f>E15+1</f>
        <v>44692</v>
      </c>
      <c r="H15" s="93" t="str">
        <f ca="1">IFERROR(VLOOKUP(G15,Settings!$A$45:$C$94,3,FALSE),"")</f>
        <v/>
      </c>
      <c r="I15" s="87">
        <f>G15+1</f>
        <v>44693</v>
      </c>
      <c r="J15" s="93" t="str">
        <f ca="1">IFERROR(VLOOKUP(I15,Settings!$A$45:$C$94,3,FALSE),"")</f>
        <v/>
      </c>
      <c r="K15" s="87">
        <f>I15+1</f>
        <v>44694</v>
      </c>
      <c r="L15" s="93" t="str">
        <f ca="1">IFERROR(VLOOKUP(K15,Settings!$A$45:$C$94,3,FALSE),"")</f>
        <v/>
      </c>
      <c r="M15" s="87">
        <f>K15+1</f>
        <v>44695</v>
      </c>
      <c r="N15" s="93" t="str">
        <f ca="1">IFERROR(VLOOKUP(M15,Settings!$A$45:$C$94,3,FALSE),"")</f>
        <v/>
      </c>
      <c r="P15" s="67" t="s">
        <v>70</v>
      </c>
    </row>
    <row r="16" spans="1:17" s="26" customFormat="1" ht="21.75" customHeight="1" x14ac:dyDescent="0.2">
      <c r="A16" s="85" t="str">
        <f t="array" ref="A16">IFERROR(INDEX(Content!$C$4:$C$23,SMALL(IF((1*(A15=Content!$J$4:$J$23) + 1*((1*(A15&gt;=Content!$J$4:$J$23)+1*(A15&lt;=Content!$K$4:$K$23))=2))&gt;=1,ROW(Content!$J$4:$J$23)-ROW(INDEX(Content!$J$4:$J$23,1,1))+1),1)),"")</f>
        <v/>
      </c>
      <c r="B16" s="69" t="str">
        <f t="array" ref="B16">IFERROR(INDEX(Content!$D$4:$D$23,SMALL(IF((1*(A15=Content!$J$4:$J$23) + 1*((1*(A15&gt;=Content!$J$4:$J$23)+1*(A15&lt;=Content!$K$4:$K$23))=2))&gt;=1,ROW(Content!$J$4:$J$23)-ROW(INDEX(Content!$J$4:$J$23,1,1))+1),1)),"")</f>
        <v/>
      </c>
      <c r="C16" s="85" t="str">
        <f t="array" ref="C16">IFERROR(INDEX(Content!$C$4:$C$23,SMALL(IF((1*(C15=Content!$J$4:$J$23) + 1*((1*(C15&gt;=Content!$J$4:$J$23)+1*(C15&lt;=Content!$K$4:$K$23))=2))&gt;=1,ROW(Content!$J$4:$J$23)-ROW(INDEX(Content!$J$4:$J$23,1,1))+1),1)),"")</f>
        <v/>
      </c>
      <c r="D16" s="69" t="str">
        <f t="array" ref="D16">IFERROR(INDEX(Content!$D$4:$D$23,SMALL(IF((1*(C15=Content!$J$4:$J$23) + 1*((1*(C15&gt;=Content!$J$4:$J$23)+1*(C15&lt;=Content!$K$4:$K$23))=2))&gt;=1,ROW(Content!$J$4:$J$23)-ROW(INDEX(Content!$J$4:$J$23,1,1))+1),1)),"")</f>
        <v/>
      </c>
      <c r="E16" s="85" t="str">
        <f t="array" ref="E16">IFERROR(INDEX(Content!$C$4:$C$23,SMALL(IF((1*(E15=Content!$J$4:$J$23) + 1*((1*(E15&gt;=Content!$J$4:$J$23)+1*(E15&lt;=Content!$K$4:$K$23))=2))&gt;=1,ROW(Content!$J$4:$J$23)-ROW(INDEX(Content!$J$4:$J$23,1,1))+1),1)),"")</f>
        <v/>
      </c>
      <c r="F16" s="69" t="str">
        <f t="array" ref="F16">IFERROR(INDEX(Content!$D$4:$D$23,SMALL(IF((1*(E15=Content!$J$4:$J$23) + 1*((1*(E15&gt;=Content!$J$4:$J$23)+1*(E15&lt;=Content!$K$4:$K$23))=2))&gt;=1,ROW(Content!$J$4:$J$23)-ROW(INDEX(Content!$J$4:$J$23,1,1))+1),1)),"")</f>
        <v/>
      </c>
      <c r="G16" s="85" t="str">
        <f t="array" ref="G16">IFERROR(INDEX(Content!$C$4:$C$23,SMALL(IF((1*(G15=Content!$J$4:$J$23) + 1*((1*(G15&gt;=Content!$J$4:$J$23)+1*(G15&lt;=Content!$K$4:$K$23))=2))&gt;=1,ROW(Content!$J$4:$J$23)-ROW(INDEX(Content!$J$4:$J$23,1,1))+1),1)),"")</f>
        <v/>
      </c>
      <c r="H16" s="69" t="str">
        <f t="array" ref="H16">IFERROR(INDEX(Content!$D$4:$D$23,SMALL(IF((1*(G15=Content!$J$4:$J$23) + 1*((1*(G15&gt;=Content!$J$4:$J$23)+1*(G15&lt;=Content!$K$4:$K$23))=2))&gt;=1,ROW(Content!$J$4:$J$23)-ROW(INDEX(Content!$J$4:$J$23,1,1))+1),1)),"")</f>
        <v/>
      </c>
      <c r="I16" s="85" t="str">
        <f t="array" ref="I16">IFERROR(INDEX(Content!$C$4:$C$23,SMALL(IF((1*(I15=Content!$J$4:$J$23) + 1*((1*(I15&gt;=Content!$J$4:$J$23)+1*(I15&lt;=Content!$K$4:$K$23))=2))&gt;=1,ROW(Content!$J$4:$J$23)-ROW(INDEX(Content!$J$4:$J$23,1,1))+1),1)),"")</f>
        <v/>
      </c>
      <c r="J16" s="69" t="str">
        <f t="array" ref="J16">IFERROR(INDEX(Content!$D$4:$D$23,SMALL(IF((1*(I15=Content!$J$4:$J$23) + 1*((1*(I15&gt;=Content!$J$4:$J$23)+1*(I15&lt;=Content!$K$4:$K$23))=2))&gt;=1,ROW(Content!$J$4:$J$23)-ROW(INDEX(Content!$J$4:$J$23,1,1))+1),1)),"")</f>
        <v/>
      </c>
      <c r="K16" s="85" t="str">
        <f t="array" ref="K16">IFERROR(INDEX(Content!$C$4:$C$23,SMALL(IF((1*(K15=Content!$J$4:$J$23) + 1*((1*(K15&gt;=Content!$J$4:$J$23)+1*(K15&lt;=Content!$K$4:$K$23))=2))&gt;=1,ROW(Content!$J$4:$J$23)-ROW(INDEX(Content!$J$4:$J$23,1,1))+1),1)),"")</f>
        <v/>
      </c>
      <c r="L16" s="69" t="str">
        <f t="array" ref="L16">IFERROR(INDEX(Content!$D$4:$D$23,SMALL(IF((1*(K15=Content!$J$4:$J$23) + 1*((1*(K15&gt;=Content!$J$4:$J$23)+1*(K15&lt;=Content!$K$4:$K$23))=2))&gt;=1,ROW(Content!$J$4:$J$23)-ROW(INDEX(Content!$J$4:$J$23,1,1))+1),1)),"")</f>
        <v/>
      </c>
      <c r="M16" s="85" t="str">
        <f t="array" ref="M16">IFERROR(INDEX(Content!$C$4:$C$23,SMALL(IF((1*(M15=Content!$J$4:$J$23) + 1*((1*(M15&gt;=Content!$J$4:$J$23)+1*(M15&lt;=Content!$K$4:$K$23))=2))&gt;=1,ROW(Content!$J$4:$J$23)-ROW(INDEX(Content!$J$4:$J$23,1,1))+1),1)),"")</f>
        <v/>
      </c>
      <c r="N16" s="69" t="str">
        <f t="array" ref="N16">IFERROR(INDEX(Content!$D$4:$D$23,SMALL(IF((1*(M15=Content!$J$4:$J$23) + 1*((1*(M15&gt;=Content!$J$4:$J$23)+1*(M15&lt;=Content!$K$4:$K$23))=2))&gt;=1,ROW(Content!$J$4:$J$23)-ROW(INDEX(Content!$J$4:$J$23,1,1))+1),1)),"")</f>
        <v/>
      </c>
      <c r="P16" s="64" t="str">
        <f>INDEX(status_options,1)</f>
        <v>PLANNED</v>
      </c>
    </row>
    <row r="17" spans="1:16" s="26" customFormat="1" ht="21.75" customHeight="1" x14ac:dyDescent="0.2">
      <c r="A17" s="85" t="str">
        <f t="array" ref="A17">IFERROR(INDEX(Content!$C$4:$C$23,SMALL(IF((1*(A15=Content!$J$4:$J$23) + 1*((1*(A15&gt;=Content!$J$4:$J$23)+1*(A15&lt;=Content!$K$4:$K$23))=2))&gt;=1,ROW(Content!$J$4:$J$23)-ROW(INDEX(Content!$J$4:$J$23,1,1))+1),2)),"")</f>
        <v/>
      </c>
      <c r="B17" s="69" t="str">
        <f t="array" ref="B17">IFERROR(INDEX(Content!$D$4:$D$23,SMALL(IF((1*(A15=Content!$J$4:$J$23) + 1*((1*(A15&gt;=Content!$J$4:$J$23)+1*(A15&lt;=Content!$K$4:$K$23))=2))&gt;=1,ROW(Content!$J$4:$J$23)-ROW(INDEX(Content!$J$4:$J$23,1,1))+1),2)),"")</f>
        <v/>
      </c>
      <c r="C17" s="85" t="str">
        <f t="array" ref="C17">IFERROR(INDEX(Content!$C$4:$C$23,SMALL(IF((1*(C15=Content!$J$4:$J$23) + 1*((1*(C15&gt;=Content!$J$4:$J$23)+1*(C15&lt;=Content!$K$4:$K$23))=2))&gt;=1,ROW(Content!$J$4:$J$23)-ROW(INDEX(Content!$J$4:$J$23,1,1))+1),2)),"")</f>
        <v/>
      </c>
      <c r="D17" s="69" t="str">
        <f t="array" ref="D17">IFERROR(INDEX(Content!$D$4:$D$23,SMALL(IF((1*(C15=Content!$J$4:$J$23) + 1*((1*(C15&gt;=Content!$J$4:$J$23)+1*(C15&lt;=Content!$K$4:$K$23))=2))&gt;=1,ROW(Content!$J$4:$J$23)-ROW(INDEX(Content!$J$4:$J$23,1,1))+1),2)),"")</f>
        <v/>
      </c>
      <c r="E17" s="85" t="str">
        <f t="array" ref="E17">IFERROR(INDEX(Content!$C$4:$C$23,SMALL(IF((1*(E15=Content!$J$4:$J$23) + 1*((1*(E15&gt;=Content!$J$4:$J$23)+1*(E15&lt;=Content!$K$4:$K$23))=2))&gt;=1,ROW(Content!$J$4:$J$23)-ROW(INDEX(Content!$J$4:$J$23,1,1))+1),2)),"")</f>
        <v/>
      </c>
      <c r="F17" s="69" t="str">
        <f t="array" ref="F17">IFERROR(INDEX(Content!$D$4:$D$23,SMALL(IF((1*(E15=Content!$J$4:$J$23) + 1*((1*(E15&gt;=Content!$J$4:$J$23)+1*(E15&lt;=Content!$K$4:$K$23))=2))&gt;=1,ROW(Content!$J$4:$J$23)-ROW(INDEX(Content!$J$4:$J$23,1,1))+1),2)),"")</f>
        <v/>
      </c>
      <c r="G17" s="85" t="str">
        <f t="array" ref="G17">IFERROR(INDEX(Content!$C$4:$C$23,SMALL(IF((1*(G15=Content!$J$4:$J$23) + 1*((1*(G15&gt;=Content!$J$4:$J$23)+1*(G15&lt;=Content!$K$4:$K$23))=2))&gt;=1,ROW(Content!$J$4:$J$23)-ROW(INDEX(Content!$J$4:$J$23,1,1))+1),2)),"")</f>
        <v/>
      </c>
      <c r="H17" s="69" t="str">
        <f t="array" ref="H17">IFERROR(INDEX(Content!$D$4:$D$23,SMALL(IF((1*(G15=Content!$J$4:$J$23) + 1*((1*(G15&gt;=Content!$J$4:$J$23)+1*(G15&lt;=Content!$K$4:$K$23))=2))&gt;=1,ROW(Content!$J$4:$J$23)-ROW(INDEX(Content!$J$4:$J$23,1,1))+1),2)),"")</f>
        <v/>
      </c>
      <c r="I17" s="85" t="str">
        <f t="array" ref="I17">IFERROR(INDEX(Content!$C$4:$C$23,SMALL(IF((1*(I15=Content!$J$4:$J$23) + 1*((1*(I15&gt;=Content!$J$4:$J$23)+1*(I15&lt;=Content!$K$4:$K$23))=2))&gt;=1,ROW(Content!$J$4:$J$23)-ROW(INDEX(Content!$J$4:$J$23,1,1))+1),2)),"")</f>
        <v/>
      </c>
      <c r="J17" s="69" t="str">
        <f t="array" ref="J17">IFERROR(INDEX(Content!$D$4:$D$23,SMALL(IF((1*(I15=Content!$J$4:$J$23) + 1*((1*(I15&gt;=Content!$J$4:$J$23)+1*(I15&lt;=Content!$K$4:$K$23))=2))&gt;=1,ROW(Content!$J$4:$J$23)-ROW(INDEX(Content!$J$4:$J$23,1,1))+1),2)),"")</f>
        <v/>
      </c>
      <c r="K17" s="85" t="str">
        <f t="array" ref="K17">IFERROR(INDEX(Content!$C$4:$C$23,SMALL(IF((1*(K15=Content!$J$4:$J$23) + 1*((1*(K15&gt;=Content!$J$4:$J$23)+1*(K15&lt;=Content!$K$4:$K$23))=2))&gt;=1,ROW(Content!$J$4:$J$23)-ROW(INDEX(Content!$J$4:$J$23,1,1))+1),2)),"")</f>
        <v/>
      </c>
      <c r="L17" s="69" t="str">
        <f t="array" ref="L17">IFERROR(INDEX(Content!$D$4:$D$23,SMALL(IF((1*(K15=Content!$J$4:$J$23) + 1*((1*(K15&gt;=Content!$J$4:$J$23)+1*(K15&lt;=Content!$K$4:$K$23))=2))&gt;=1,ROW(Content!$J$4:$J$23)-ROW(INDEX(Content!$J$4:$J$23,1,1))+1),2)),"")</f>
        <v/>
      </c>
      <c r="M17" s="85" t="str">
        <f t="array" ref="M17">IFERROR(INDEX(Content!$C$4:$C$23,SMALL(IF((1*(M15=Content!$J$4:$J$23) + 1*((1*(M15&gt;=Content!$J$4:$J$23)+1*(M15&lt;=Content!$K$4:$K$23))=2))&gt;=1,ROW(Content!$J$4:$J$23)-ROW(INDEX(Content!$J$4:$J$23,1,1))+1),2)),"")</f>
        <v/>
      </c>
      <c r="N17" s="69" t="str">
        <f t="array" ref="N17">IFERROR(INDEX(Content!$D$4:$D$23,SMALL(IF((1*(M15=Content!$J$4:$J$23) + 1*((1*(M15&gt;=Content!$J$4:$J$23)+1*(M15&lt;=Content!$K$4:$K$23))=2))&gt;=1,ROW(Content!$J$4:$J$23)-ROW(INDEX(Content!$J$4:$J$23,1,1))+1),2)),"")</f>
        <v/>
      </c>
      <c r="P17" s="63" t="str">
        <f>INDEX(status_options,2)</f>
        <v>ON HOLD</v>
      </c>
    </row>
    <row r="18" spans="1:16" s="26" customFormat="1" ht="21.75" customHeight="1" x14ac:dyDescent="0.2">
      <c r="A18" s="85" t="str">
        <f t="array" ref="A18">IFERROR(INDEX(Content!$C$4:$C$23,SMALL(IF((1*(A15=Content!$J$4:$J$23) + 1*((1*(A15&gt;=Content!$J$4:$J$23)+1*(A15&lt;=Content!$K$4:$K$23))=2))&gt;=1,ROW(Content!$J$4:$J$23)-ROW(INDEX(Content!$J$4:$J$23,1,1))+1),3)),"")</f>
        <v/>
      </c>
      <c r="B18" s="69" t="str">
        <f t="array" ref="B18">IFERROR(INDEX(Content!$D$4:$D$23,SMALL(IF((1*(A15=Content!$J$4:$J$23) + 1*((1*(A15&gt;=Content!$J$4:$J$23)+1*(A15&lt;=Content!$K$4:$K$23))=2))&gt;=1,ROW(Content!$J$4:$J$23)-ROW(INDEX(Content!$J$4:$J$23,1,1))+1),3)),"")</f>
        <v/>
      </c>
      <c r="C18" s="85" t="str">
        <f t="array" ref="C18">IFERROR(INDEX(Content!$C$4:$C$23,SMALL(IF((1*(C15=Content!$J$4:$J$23) + 1*((1*(C15&gt;=Content!$J$4:$J$23)+1*(C15&lt;=Content!$K$4:$K$23))=2))&gt;=1,ROW(Content!$J$4:$J$23)-ROW(INDEX(Content!$J$4:$J$23,1,1))+1),3)),"")</f>
        <v/>
      </c>
      <c r="D18" s="69" t="str">
        <f t="array" ref="D18">IFERROR(INDEX(Content!$D$4:$D$23,SMALL(IF((1*(C15=Content!$J$4:$J$23) + 1*((1*(C15&gt;=Content!$J$4:$J$23)+1*(C15&lt;=Content!$K$4:$K$23))=2))&gt;=1,ROW(Content!$J$4:$J$23)-ROW(INDEX(Content!$J$4:$J$23,1,1))+1),3)),"")</f>
        <v/>
      </c>
      <c r="E18" s="85" t="str">
        <f t="array" ref="E18">IFERROR(INDEX(Content!$C$4:$C$23,SMALL(IF((1*(E15=Content!$J$4:$J$23) + 1*((1*(E15&gt;=Content!$J$4:$J$23)+1*(E15&lt;=Content!$K$4:$K$23))=2))&gt;=1,ROW(Content!$J$4:$J$23)-ROW(INDEX(Content!$J$4:$J$23,1,1))+1),3)),"")</f>
        <v/>
      </c>
      <c r="F18" s="69" t="str">
        <f t="array" ref="F18">IFERROR(INDEX(Content!$D$4:$D$23,SMALL(IF((1*(E15=Content!$J$4:$J$23) + 1*((1*(E15&gt;=Content!$J$4:$J$23)+1*(E15&lt;=Content!$K$4:$K$23))=2))&gt;=1,ROW(Content!$J$4:$J$23)-ROW(INDEX(Content!$J$4:$J$23,1,1))+1),3)),"")</f>
        <v/>
      </c>
      <c r="G18" s="85" t="str">
        <f t="array" ref="G18">IFERROR(INDEX(Content!$C$4:$C$23,SMALL(IF((1*(G15=Content!$J$4:$J$23) + 1*((1*(G15&gt;=Content!$J$4:$J$23)+1*(G15&lt;=Content!$K$4:$K$23))=2))&gt;=1,ROW(Content!$J$4:$J$23)-ROW(INDEX(Content!$J$4:$J$23,1,1))+1),3)),"")</f>
        <v/>
      </c>
      <c r="H18" s="69" t="str">
        <f t="array" ref="H18">IFERROR(INDEX(Content!$D$4:$D$23,SMALL(IF((1*(G15=Content!$J$4:$J$23) + 1*((1*(G15&gt;=Content!$J$4:$J$23)+1*(G15&lt;=Content!$K$4:$K$23))=2))&gt;=1,ROW(Content!$J$4:$J$23)-ROW(INDEX(Content!$J$4:$J$23,1,1))+1),3)),"")</f>
        <v/>
      </c>
      <c r="I18" s="85" t="str">
        <f t="array" ref="I18">IFERROR(INDEX(Content!$C$4:$C$23,SMALL(IF((1*(I15=Content!$J$4:$J$23) + 1*((1*(I15&gt;=Content!$J$4:$J$23)+1*(I15&lt;=Content!$K$4:$K$23))=2))&gt;=1,ROW(Content!$J$4:$J$23)-ROW(INDEX(Content!$J$4:$J$23,1,1))+1),3)),"")</f>
        <v/>
      </c>
      <c r="J18" s="69" t="str">
        <f t="array" ref="J18">IFERROR(INDEX(Content!$D$4:$D$23,SMALL(IF((1*(I15=Content!$J$4:$J$23) + 1*((1*(I15&gt;=Content!$J$4:$J$23)+1*(I15&lt;=Content!$K$4:$K$23))=2))&gt;=1,ROW(Content!$J$4:$J$23)-ROW(INDEX(Content!$J$4:$J$23,1,1))+1),3)),"")</f>
        <v/>
      </c>
      <c r="K18" s="85" t="str">
        <f t="array" ref="K18">IFERROR(INDEX(Content!$C$4:$C$23,SMALL(IF((1*(K15=Content!$J$4:$J$23) + 1*((1*(K15&gt;=Content!$J$4:$J$23)+1*(K15&lt;=Content!$K$4:$K$23))=2))&gt;=1,ROW(Content!$J$4:$J$23)-ROW(INDEX(Content!$J$4:$J$23,1,1))+1),3)),"")</f>
        <v/>
      </c>
      <c r="L18" s="69" t="str">
        <f t="array" ref="L18">IFERROR(INDEX(Content!$D$4:$D$23,SMALL(IF((1*(K15=Content!$J$4:$J$23) + 1*((1*(K15&gt;=Content!$J$4:$J$23)+1*(K15&lt;=Content!$K$4:$K$23))=2))&gt;=1,ROW(Content!$J$4:$J$23)-ROW(INDEX(Content!$J$4:$J$23,1,1))+1),3)),"")</f>
        <v/>
      </c>
      <c r="M18" s="85" t="str">
        <f t="array" ref="M18">IFERROR(INDEX(Content!$C$4:$C$23,SMALL(IF((1*(M15=Content!$J$4:$J$23) + 1*((1*(M15&gt;=Content!$J$4:$J$23)+1*(M15&lt;=Content!$K$4:$K$23))=2))&gt;=1,ROW(Content!$J$4:$J$23)-ROW(INDEX(Content!$J$4:$J$23,1,1))+1),3)),"")</f>
        <v/>
      </c>
      <c r="N18" s="69" t="str">
        <f t="array" ref="N18">IFERROR(INDEX(Content!$D$4:$D$23,SMALL(IF((1*(M15=Content!$J$4:$J$23) + 1*((1*(M15&gt;=Content!$J$4:$J$23)+1*(M15&lt;=Content!$K$4:$K$23))=2))&gt;=1,ROW(Content!$J$4:$J$23)-ROW(INDEX(Content!$J$4:$J$23,1,1))+1),3)),"")</f>
        <v/>
      </c>
      <c r="P18" s="62" t="str">
        <f>INDEX(status_options,3)</f>
        <v>ASSIGNED</v>
      </c>
    </row>
    <row r="19" spans="1:16" s="26" customFormat="1" ht="21.75" customHeight="1" x14ac:dyDescent="0.2">
      <c r="A19" s="85" t="str">
        <f t="array" ref="A19">IFERROR(INDEX(Content!$C$4:$C$23,SMALL(IF((1*(A15=Content!$J$4:$J$23) + 1*((1*(A15&gt;=Content!$J$4:$J$23)+1*(A15&lt;=Content!$K$4:$K$23))=2))&gt;=1,ROW(Content!$J$4:$J$23)-ROW(INDEX(Content!$J$4:$J$23,1,1))+1),4)),"")</f>
        <v/>
      </c>
      <c r="B19" s="69" t="str">
        <f t="array" ref="B19">IFERROR(INDEX(Content!$D$4:$D$23,SMALL(IF((1*(A15=Content!$J$4:$J$23) + 1*((1*(A15&gt;=Content!$J$4:$J$23)+1*(A15&lt;=Content!$K$4:$K$23))=2))&gt;=1,ROW(Content!$J$4:$J$23)-ROW(INDEX(Content!$J$4:$J$23,1,1))+1),4)),"")</f>
        <v/>
      </c>
      <c r="C19" s="85" t="str">
        <f t="array" ref="C19">IFERROR(INDEX(Content!$C$4:$C$23,SMALL(IF((1*(C15=Content!$J$4:$J$23) + 1*((1*(C15&gt;=Content!$J$4:$J$23)+1*(C15&lt;=Content!$K$4:$K$23))=2))&gt;=1,ROW(Content!$J$4:$J$23)-ROW(INDEX(Content!$J$4:$J$23,1,1))+1),4)),"")</f>
        <v/>
      </c>
      <c r="D19" s="69" t="str">
        <f t="array" ref="D19">IFERROR(INDEX(Content!$D$4:$D$23,SMALL(IF((1*(C15=Content!$J$4:$J$23) + 1*((1*(C15&gt;=Content!$J$4:$J$23)+1*(C15&lt;=Content!$K$4:$K$23))=2))&gt;=1,ROW(Content!$J$4:$J$23)-ROW(INDEX(Content!$J$4:$J$23,1,1))+1),4)),"")</f>
        <v/>
      </c>
      <c r="E19" s="85" t="str">
        <f t="array" ref="E19">IFERROR(INDEX(Content!$C$4:$C$23,SMALL(IF((1*(E15=Content!$J$4:$J$23) + 1*((1*(E15&gt;=Content!$J$4:$J$23)+1*(E15&lt;=Content!$K$4:$K$23))=2))&gt;=1,ROW(Content!$J$4:$J$23)-ROW(INDEX(Content!$J$4:$J$23,1,1))+1),4)),"")</f>
        <v/>
      </c>
      <c r="F19" s="69" t="str">
        <f t="array" ref="F19">IFERROR(INDEX(Content!$D$4:$D$23,SMALL(IF((1*(E15=Content!$J$4:$J$23) + 1*((1*(E15&gt;=Content!$J$4:$J$23)+1*(E15&lt;=Content!$K$4:$K$23))=2))&gt;=1,ROW(Content!$J$4:$J$23)-ROW(INDEX(Content!$J$4:$J$23,1,1))+1),4)),"")</f>
        <v/>
      </c>
      <c r="G19" s="85" t="str">
        <f t="array" ref="G19">IFERROR(INDEX(Content!$C$4:$C$23,SMALL(IF((1*(G15=Content!$J$4:$J$23) + 1*((1*(G15&gt;=Content!$J$4:$J$23)+1*(G15&lt;=Content!$K$4:$K$23))=2))&gt;=1,ROW(Content!$J$4:$J$23)-ROW(INDEX(Content!$J$4:$J$23,1,1))+1),4)),"")</f>
        <v/>
      </c>
      <c r="H19" s="69" t="str">
        <f t="array" ref="H19">IFERROR(INDEX(Content!$D$4:$D$23,SMALL(IF((1*(G15=Content!$J$4:$J$23) + 1*((1*(G15&gt;=Content!$J$4:$J$23)+1*(G15&lt;=Content!$K$4:$K$23))=2))&gt;=1,ROW(Content!$J$4:$J$23)-ROW(INDEX(Content!$J$4:$J$23,1,1))+1),4)),"")</f>
        <v/>
      </c>
      <c r="I19" s="85" t="str">
        <f t="array" ref="I19">IFERROR(INDEX(Content!$C$4:$C$23,SMALL(IF((1*(I15=Content!$J$4:$J$23) + 1*((1*(I15&gt;=Content!$J$4:$J$23)+1*(I15&lt;=Content!$K$4:$K$23))=2))&gt;=1,ROW(Content!$J$4:$J$23)-ROW(INDEX(Content!$J$4:$J$23,1,1))+1),4)),"")</f>
        <v/>
      </c>
      <c r="J19" s="69" t="str">
        <f t="array" ref="J19">IFERROR(INDEX(Content!$D$4:$D$23,SMALL(IF((1*(I15=Content!$J$4:$J$23) + 1*((1*(I15&gt;=Content!$J$4:$J$23)+1*(I15&lt;=Content!$K$4:$K$23))=2))&gt;=1,ROW(Content!$J$4:$J$23)-ROW(INDEX(Content!$J$4:$J$23,1,1))+1),4)),"")</f>
        <v/>
      </c>
      <c r="K19" s="85" t="str">
        <f t="array" ref="K19">IFERROR(INDEX(Content!$C$4:$C$23,SMALL(IF((1*(K15=Content!$J$4:$J$23) + 1*((1*(K15&gt;=Content!$J$4:$J$23)+1*(K15&lt;=Content!$K$4:$K$23))=2))&gt;=1,ROW(Content!$J$4:$J$23)-ROW(INDEX(Content!$J$4:$J$23,1,1))+1),4)),"")</f>
        <v/>
      </c>
      <c r="L19" s="69" t="str">
        <f t="array" ref="L19">IFERROR(INDEX(Content!$D$4:$D$23,SMALL(IF((1*(K15=Content!$J$4:$J$23) + 1*((1*(K15&gt;=Content!$J$4:$J$23)+1*(K15&lt;=Content!$K$4:$K$23))=2))&gt;=1,ROW(Content!$J$4:$J$23)-ROW(INDEX(Content!$J$4:$J$23,1,1))+1),4)),"")</f>
        <v/>
      </c>
      <c r="M19" s="85" t="str">
        <f t="array" ref="M19">IFERROR(INDEX(Content!$C$4:$C$23,SMALL(IF((1*(M15=Content!$J$4:$J$23) + 1*((1*(M15&gt;=Content!$J$4:$J$23)+1*(M15&lt;=Content!$K$4:$K$23))=2))&gt;=1,ROW(Content!$J$4:$J$23)-ROW(INDEX(Content!$J$4:$J$23,1,1))+1),4)),"")</f>
        <v/>
      </c>
      <c r="N19" s="69" t="str">
        <f t="array" ref="N19">IFERROR(INDEX(Content!$D$4:$D$23,SMALL(IF((1*(M15=Content!$J$4:$J$23) + 1*((1*(M15&gt;=Content!$J$4:$J$23)+1*(M15&lt;=Content!$K$4:$K$23))=2))&gt;=1,ROW(Content!$J$4:$J$23)-ROW(INDEX(Content!$J$4:$J$23,1,1))+1),4)),"")</f>
        <v/>
      </c>
      <c r="P19" s="66" t="str">
        <f>INDEX(status_options,4)</f>
        <v>IN PROGRESS</v>
      </c>
    </row>
    <row r="20" spans="1:16" s="26" customFormat="1" ht="21.75" customHeight="1" x14ac:dyDescent="0.2">
      <c r="A20" s="85" t="str">
        <f t="array" ref="A20">IFERROR(INDEX(Content!$C$4:$C$23,SMALL(IF((1*(A15=Content!$J$4:$J$23) + 1*((1*(A15&gt;=Content!$J$4:$J$23)+1*(A15&lt;=Content!$K$4:$K$23))=2))&gt;=1,ROW(Content!$J$4:$J$23)-ROW(INDEX(Content!$J$4:$J$23,1,1))+1),5)),"")</f>
        <v/>
      </c>
      <c r="B20" s="69" t="str">
        <f t="array" ref="B20">IFERROR(INDEX(Content!$D$4:$D$23,SMALL(IF((1*(A15=Content!$J$4:$J$23) + 1*((1*(A15&gt;=Content!$J$4:$J$23)+1*(A15&lt;=Content!$K$4:$K$23))=2))&gt;=1,ROW(Content!$J$4:$J$23)-ROW(INDEX(Content!$J$4:$J$23,1,1))+1),5)),"")</f>
        <v/>
      </c>
      <c r="C20" s="85" t="str">
        <f t="array" ref="C20">IFERROR(INDEX(Content!$C$4:$C$23,SMALL(IF((1*(C15=Content!$J$4:$J$23) + 1*((1*(C15&gt;=Content!$J$4:$J$23)+1*(C15&lt;=Content!$K$4:$K$23))=2))&gt;=1,ROW(Content!$J$4:$J$23)-ROW(INDEX(Content!$J$4:$J$23,1,1))+1),5)),"")</f>
        <v/>
      </c>
      <c r="D20" s="69" t="str">
        <f t="array" ref="D20">IFERROR(INDEX(Content!$D$4:$D$23,SMALL(IF((1*(C15=Content!$J$4:$J$23) + 1*((1*(C15&gt;=Content!$J$4:$J$23)+1*(C15&lt;=Content!$K$4:$K$23))=2))&gt;=1,ROW(Content!$J$4:$J$23)-ROW(INDEX(Content!$J$4:$J$23,1,1))+1),5)),"")</f>
        <v/>
      </c>
      <c r="E20" s="85" t="str">
        <f t="array" ref="E20">IFERROR(INDEX(Content!$C$4:$C$23,SMALL(IF((1*(E15=Content!$J$4:$J$23) + 1*((1*(E15&gt;=Content!$J$4:$J$23)+1*(E15&lt;=Content!$K$4:$K$23))=2))&gt;=1,ROW(Content!$J$4:$J$23)-ROW(INDEX(Content!$J$4:$J$23,1,1))+1),5)),"")</f>
        <v/>
      </c>
      <c r="F20" s="69" t="str">
        <f t="array" ref="F20">IFERROR(INDEX(Content!$D$4:$D$23,SMALL(IF((1*(E15=Content!$J$4:$J$23) + 1*((1*(E15&gt;=Content!$J$4:$J$23)+1*(E15&lt;=Content!$K$4:$K$23))=2))&gt;=1,ROW(Content!$J$4:$J$23)-ROW(INDEX(Content!$J$4:$J$23,1,1))+1),5)),"")</f>
        <v/>
      </c>
      <c r="G20" s="85" t="str">
        <f t="array" ref="G20">IFERROR(INDEX(Content!$C$4:$C$23,SMALL(IF((1*(G15=Content!$J$4:$J$23) + 1*((1*(G15&gt;=Content!$J$4:$J$23)+1*(G15&lt;=Content!$K$4:$K$23))=2))&gt;=1,ROW(Content!$J$4:$J$23)-ROW(INDEX(Content!$J$4:$J$23,1,1))+1),5)),"")</f>
        <v/>
      </c>
      <c r="H20" s="69" t="str">
        <f t="array" ref="H20">IFERROR(INDEX(Content!$D$4:$D$23,SMALL(IF((1*(G15=Content!$J$4:$J$23) + 1*((1*(G15&gt;=Content!$J$4:$J$23)+1*(G15&lt;=Content!$K$4:$K$23))=2))&gt;=1,ROW(Content!$J$4:$J$23)-ROW(INDEX(Content!$J$4:$J$23,1,1))+1),5)),"")</f>
        <v/>
      </c>
      <c r="I20" s="85" t="str">
        <f t="array" ref="I20">IFERROR(INDEX(Content!$C$4:$C$23,SMALL(IF((1*(I15=Content!$J$4:$J$23) + 1*((1*(I15&gt;=Content!$J$4:$J$23)+1*(I15&lt;=Content!$K$4:$K$23))=2))&gt;=1,ROW(Content!$J$4:$J$23)-ROW(INDEX(Content!$J$4:$J$23,1,1))+1),5)),"")</f>
        <v/>
      </c>
      <c r="J20" s="69" t="str">
        <f t="array" ref="J20">IFERROR(INDEX(Content!$D$4:$D$23,SMALL(IF((1*(I15=Content!$J$4:$J$23) + 1*((1*(I15&gt;=Content!$J$4:$J$23)+1*(I15&lt;=Content!$K$4:$K$23))=2))&gt;=1,ROW(Content!$J$4:$J$23)-ROW(INDEX(Content!$J$4:$J$23,1,1))+1),5)),"")</f>
        <v/>
      </c>
      <c r="K20" s="85" t="str">
        <f t="array" ref="K20">IFERROR(INDEX(Content!$C$4:$C$23,SMALL(IF((1*(K15=Content!$J$4:$J$23) + 1*((1*(K15&gt;=Content!$J$4:$J$23)+1*(K15&lt;=Content!$K$4:$K$23))=2))&gt;=1,ROW(Content!$J$4:$J$23)-ROW(INDEX(Content!$J$4:$J$23,1,1))+1),5)),"")</f>
        <v/>
      </c>
      <c r="L20" s="69" t="str">
        <f t="array" ref="L20">IFERROR(INDEX(Content!$D$4:$D$23,SMALL(IF((1*(K15=Content!$J$4:$J$23) + 1*((1*(K15&gt;=Content!$J$4:$J$23)+1*(K15&lt;=Content!$K$4:$K$23))=2))&gt;=1,ROW(Content!$J$4:$J$23)-ROW(INDEX(Content!$J$4:$J$23,1,1))+1),5)),"")</f>
        <v/>
      </c>
      <c r="M20" s="85" t="str">
        <f t="array" ref="M20">IFERROR(INDEX(Content!$C$4:$C$23,SMALL(IF((1*(M15=Content!$J$4:$J$23) + 1*((1*(M15&gt;=Content!$J$4:$J$23)+1*(M15&lt;=Content!$K$4:$K$23))=2))&gt;=1,ROW(Content!$J$4:$J$23)-ROW(INDEX(Content!$J$4:$J$23,1,1))+1),5)),"")</f>
        <v/>
      </c>
      <c r="N20" s="69" t="str">
        <f t="array" ref="N20">IFERROR(INDEX(Content!$D$4:$D$23,SMALL(IF((1*(M15=Content!$J$4:$J$23) + 1*((1*(M15&gt;=Content!$J$4:$J$23)+1*(M15&lt;=Content!$K$4:$K$23))=2))&gt;=1,ROW(Content!$J$4:$J$23)-ROW(INDEX(Content!$J$4:$J$23,1,1))+1),5)),"")</f>
        <v/>
      </c>
      <c r="P20" s="65" t="str">
        <f>INDEX(status_options,5)</f>
        <v>READY</v>
      </c>
    </row>
    <row r="21" spans="1:16" s="26" customFormat="1" ht="21.75" customHeight="1" x14ac:dyDescent="0.2">
      <c r="A21" s="85" t="str">
        <f t="array" ref="A21">IFERROR(INDEX(Content!$C$4:$C$23,SMALL(IF((1*(A15=Content!$J$4:$J$23) + 1*((1*(A15&gt;=Content!$J$4:$J$23)+1*(A15&lt;=Content!$K$4:$K$23))=2))&gt;=1,ROW(Content!$J$4:$J$23)-ROW(INDEX(Content!$J$4:$J$23,1,1))+1),6)),"")</f>
        <v/>
      </c>
      <c r="B21" s="69" t="str">
        <f t="array" ref="B21">IFERROR(INDEX(Content!$D$4:$D$23,SMALL(IF((1*(A15=Content!$J$4:$J$23) + 1*((1*(A15&gt;=Content!$J$4:$J$23)+1*(A15&lt;=Content!$K$4:$K$23))=2))&gt;=1,ROW(Content!$J$4:$J$23)-ROW(INDEX(Content!$J$4:$J$23,1,1))+1),6)),"")</f>
        <v/>
      </c>
      <c r="C21" s="85" t="str">
        <f t="array" ref="C21">IFERROR(INDEX(Content!$C$4:$C$23,SMALL(IF((1*(C15=Content!$J$4:$J$23) + 1*((1*(C15&gt;=Content!$J$4:$J$23)+1*(C15&lt;=Content!$K$4:$K$23))=2))&gt;=1,ROW(Content!$J$4:$J$23)-ROW(INDEX(Content!$J$4:$J$23,1,1))+1),6)),"")</f>
        <v/>
      </c>
      <c r="D21" s="69" t="str">
        <f t="array" ref="D21">IFERROR(INDEX(Content!$D$4:$D$23,SMALL(IF((1*(C15=Content!$J$4:$J$23) + 1*((1*(C15&gt;=Content!$J$4:$J$23)+1*(C15&lt;=Content!$K$4:$K$23))=2))&gt;=1,ROW(Content!$J$4:$J$23)-ROW(INDEX(Content!$J$4:$J$23,1,1))+1),6)),"")</f>
        <v/>
      </c>
      <c r="E21" s="85" t="str">
        <f t="array" ref="E21">IFERROR(INDEX(Content!$C$4:$C$23,SMALL(IF((1*(E15=Content!$J$4:$J$23) + 1*((1*(E15&gt;=Content!$J$4:$J$23)+1*(E15&lt;=Content!$K$4:$K$23))=2))&gt;=1,ROW(Content!$J$4:$J$23)-ROW(INDEX(Content!$J$4:$J$23,1,1))+1),6)),"")</f>
        <v/>
      </c>
      <c r="F21" s="69" t="str">
        <f t="array" ref="F21">IFERROR(INDEX(Content!$D$4:$D$23,SMALL(IF((1*(E15=Content!$J$4:$J$23) + 1*((1*(E15&gt;=Content!$J$4:$J$23)+1*(E15&lt;=Content!$K$4:$K$23))=2))&gt;=1,ROW(Content!$J$4:$J$23)-ROW(INDEX(Content!$J$4:$J$23,1,1))+1),6)),"")</f>
        <v/>
      </c>
      <c r="G21" s="85" t="str">
        <f t="array" ref="G21">IFERROR(INDEX(Content!$C$4:$C$23,SMALL(IF((1*(G15=Content!$J$4:$J$23) + 1*((1*(G15&gt;=Content!$J$4:$J$23)+1*(G15&lt;=Content!$K$4:$K$23))=2))&gt;=1,ROW(Content!$J$4:$J$23)-ROW(INDEX(Content!$J$4:$J$23,1,1))+1),6)),"")</f>
        <v/>
      </c>
      <c r="H21" s="69" t="str">
        <f t="array" ref="H21">IFERROR(INDEX(Content!$D$4:$D$23,SMALL(IF((1*(G15=Content!$J$4:$J$23) + 1*((1*(G15&gt;=Content!$J$4:$J$23)+1*(G15&lt;=Content!$K$4:$K$23))=2))&gt;=1,ROW(Content!$J$4:$J$23)-ROW(INDEX(Content!$J$4:$J$23,1,1))+1),6)),"")</f>
        <v/>
      </c>
      <c r="I21" s="85" t="str">
        <f t="array" ref="I21">IFERROR(INDEX(Content!$C$4:$C$23,SMALL(IF((1*(I15=Content!$J$4:$J$23) + 1*((1*(I15&gt;=Content!$J$4:$J$23)+1*(I15&lt;=Content!$K$4:$K$23))=2))&gt;=1,ROW(Content!$J$4:$J$23)-ROW(INDEX(Content!$J$4:$J$23,1,1))+1),6)),"")</f>
        <v/>
      </c>
      <c r="J21" s="69" t="str">
        <f t="array" ref="J21">IFERROR(INDEX(Content!$D$4:$D$23,SMALL(IF((1*(I15=Content!$J$4:$J$23) + 1*((1*(I15&gt;=Content!$J$4:$J$23)+1*(I15&lt;=Content!$K$4:$K$23))=2))&gt;=1,ROW(Content!$J$4:$J$23)-ROW(INDEX(Content!$J$4:$J$23,1,1))+1),6)),"")</f>
        <v/>
      </c>
      <c r="K21" s="85" t="str">
        <f t="array" ref="K21">IFERROR(INDEX(Content!$C$4:$C$23,SMALL(IF((1*(K15=Content!$J$4:$J$23) + 1*((1*(K15&gt;=Content!$J$4:$J$23)+1*(K15&lt;=Content!$K$4:$K$23))=2))&gt;=1,ROW(Content!$J$4:$J$23)-ROW(INDEX(Content!$J$4:$J$23,1,1))+1),6)),"")</f>
        <v/>
      </c>
      <c r="L21" s="69" t="str">
        <f t="array" ref="L21">IFERROR(INDEX(Content!$D$4:$D$23,SMALL(IF((1*(K15=Content!$J$4:$J$23) + 1*((1*(K15&gt;=Content!$J$4:$J$23)+1*(K15&lt;=Content!$K$4:$K$23))=2))&gt;=1,ROW(Content!$J$4:$J$23)-ROW(INDEX(Content!$J$4:$J$23,1,1))+1),6)),"")</f>
        <v/>
      </c>
      <c r="M21" s="85" t="str">
        <f t="array" ref="M21">IFERROR(INDEX(Content!$C$4:$C$23,SMALL(IF((1*(M15=Content!$J$4:$J$23) + 1*((1*(M15&gt;=Content!$J$4:$J$23)+1*(M15&lt;=Content!$K$4:$K$23))=2))&gt;=1,ROW(Content!$J$4:$J$23)-ROW(INDEX(Content!$J$4:$J$23,1,1))+1),6)),"")</f>
        <v/>
      </c>
      <c r="N21" s="69" t="str">
        <f t="array" ref="N21">IFERROR(INDEX(Content!$D$4:$D$23,SMALL(IF((1*(M15=Content!$J$4:$J$23) + 1*((1*(M15&gt;=Content!$J$4:$J$23)+1*(M15&lt;=Content!$K$4:$K$23))=2))&gt;=1,ROW(Content!$J$4:$J$23)-ROW(INDEX(Content!$J$4:$J$23,1,1))+1),6)),"")</f>
        <v/>
      </c>
      <c r="P21" s="61" t="str">
        <f>INDEX(status_options,6)</f>
        <v>PUBLISHED</v>
      </c>
    </row>
    <row r="22" spans="1:16" s="26" customFormat="1" ht="21.75" hidden="1" customHeight="1" x14ac:dyDescent="0.2">
      <c r="A22" s="85" t="str">
        <f t="array" ref="A22">IFERROR(INDEX(Content!$C$4:$C$23,SMALL(IF((1*(A15=Content!$J$4:$J$23) + 1*((1*(A15&gt;=Content!$J$4:$J$23)+1*(A15&lt;=Content!$K$4:$K$23))=2))&gt;=1,ROW(Content!$J$4:$J$23)-ROW(INDEX(Content!$J$4:$J$23,1,1))+1),7)),"")</f>
        <v/>
      </c>
      <c r="B22" s="69" t="str">
        <f t="array" ref="B22">IFERROR(INDEX(Content!$D$4:$D$23,SMALL(IF((1*(A15=Content!$J$4:$J$23) + 1*((1*(A15&gt;=Content!$J$4:$J$23)+1*(A15&lt;=Content!$K$4:$K$23))=2))&gt;=1,ROW(Content!$J$4:$J$23)-ROW(INDEX(Content!$J$4:$J$23,1,1))+1),7)),"")</f>
        <v/>
      </c>
      <c r="C22" s="85" t="str">
        <f t="array" ref="C22">IFERROR(INDEX(Content!$C$4:$C$23,SMALL(IF((1*(C15=Content!$J$4:$J$23) + 1*((1*(C15&gt;=Content!$J$4:$J$23)+1*(C15&lt;=Content!$K$4:$K$23))=2))&gt;=1,ROW(Content!$J$4:$J$23)-ROW(INDEX(Content!$J$4:$J$23,1,1))+1),7)),"")</f>
        <v/>
      </c>
      <c r="D22" s="69" t="str">
        <f t="array" ref="D22">IFERROR(INDEX(Content!$D$4:$D$23,SMALL(IF((1*(C15=Content!$J$4:$J$23) + 1*((1*(C15&gt;=Content!$J$4:$J$23)+1*(C15&lt;=Content!$K$4:$K$23))=2))&gt;=1,ROW(Content!$J$4:$J$23)-ROW(INDEX(Content!$J$4:$J$23,1,1))+1),7)),"")</f>
        <v/>
      </c>
      <c r="E22" s="85" t="str">
        <f t="array" ref="E22">IFERROR(INDEX(Content!$C$4:$C$23,SMALL(IF((1*(E15=Content!$J$4:$J$23) + 1*((1*(E15&gt;=Content!$J$4:$J$23)+1*(E15&lt;=Content!$K$4:$K$23))=2))&gt;=1,ROW(Content!$J$4:$J$23)-ROW(INDEX(Content!$J$4:$J$23,1,1))+1),7)),"")</f>
        <v/>
      </c>
      <c r="F22" s="69" t="str">
        <f t="array" ref="F22">IFERROR(INDEX(Content!$D$4:$D$23,SMALL(IF((1*(E15=Content!$J$4:$J$23) + 1*((1*(E15&gt;=Content!$J$4:$J$23)+1*(E15&lt;=Content!$K$4:$K$23))=2))&gt;=1,ROW(Content!$J$4:$J$23)-ROW(INDEX(Content!$J$4:$J$23,1,1))+1),7)),"")</f>
        <v/>
      </c>
      <c r="G22" s="85" t="str">
        <f t="array" ref="G22">IFERROR(INDEX(Content!$C$4:$C$23,SMALL(IF((1*(G15=Content!$J$4:$J$23) + 1*((1*(G15&gt;=Content!$J$4:$J$23)+1*(G15&lt;=Content!$K$4:$K$23))=2))&gt;=1,ROW(Content!$J$4:$J$23)-ROW(INDEX(Content!$J$4:$J$23,1,1))+1),7)),"")</f>
        <v/>
      </c>
      <c r="H22" s="69" t="str">
        <f t="array" ref="H22">IFERROR(INDEX(Content!$D$4:$D$23,SMALL(IF((1*(G15=Content!$J$4:$J$23) + 1*((1*(G15&gt;=Content!$J$4:$J$23)+1*(G15&lt;=Content!$K$4:$K$23))=2))&gt;=1,ROW(Content!$J$4:$J$23)-ROW(INDEX(Content!$J$4:$J$23,1,1))+1),7)),"")</f>
        <v/>
      </c>
      <c r="I22" s="85" t="str">
        <f t="array" ref="I22">IFERROR(INDEX(Content!$C$4:$C$23,SMALL(IF((1*(I15=Content!$J$4:$J$23) + 1*((1*(I15&gt;=Content!$J$4:$J$23)+1*(I15&lt;=Content!$K$4:$K$23))=2))&gt;=1,ROW(Content!$J$4:$J$23)-ROW(INDEX(Content!$J$4:$J$23,1,1))+1),7)),"")</f>
        <v/>
      </c>
      <c r="J22" s="69" t="str">
        <f t="array" ref="J22">IFERROR(INDEX(Content!$D$4:$D$23,SMALL(IF((1*(I15=Content!$J$4:$J$23) + 1*((1*(I15&gt;=Content!$J$4:$J$23)+1*(I15&lt;=Content!$K$4:$K$23))=2))&gt;=1,ROW(Content!$J$4:$J$23)-ROW(INDEX(Content!$J$4:$J$23,1,1))+1),7)),"")</f>
        <v/>
      </c>
      <c r="K22" s="85" t="str">
        <f t="array" ref="K22">IFERROR(INDEX(Content!$C$4:$C$23,SMALL(IF((1*(K15=Content!$J$4:$J$23) + 1*((1*(K15&gt;=Content!$J$4:$J$23)+1*(K15&lt;=Content!$K$4:$K$23))=2))&gt;=1,ROW(Content!$J$4:$J$23)-ROW(INDEX(Content!$J$4:$J$23,1,1))+1),7)),"")</f>
        <v/>
      </c>
      <c r="L22" s="69" t="str">
        <f t="array" ref="L22">IFERROR(INDEX(Content!$D$4:$D$23,SMALL(IF((1*(K15=Content!$J$4:$J$23) + 1*((1*(K15&gt;=Content!$J$4:$J$23)+1*(K15&lt;=Content!$K$4:$K$23))=2))&gt;=1,ROW(Content!$J$4:$J$23)-ROW(INDEX(Content!$J$4:$J$23,1,1))+1),7)),"")</f>
        <v/>
      </c>
      <c r="M22" s="85" t="str">
        <f t="array" ref="M22">IFERROR(INDEX(Content!$C$4:$C$23,SMALL(IF((1*(M15=Content!$J$4:$J$23) + 1*((1*(M15&gt;=Content!$J$4:$J$23)+1*(M15&lt;=Content!$K$4:$K$23))=2))&gt;=1,ROW(Content!$J$4:$J$23)-ROW(INDEX(Content!$J$4:$J$23,1,1))+1),7)),"")</f>
        <v/>
      </c>
      <c r="N22" s="69" t="str">
        <f t="array" ref="N22">IFERROR(INDEX(Content!$D$4:$D$23,SMALL(IF((1*(M15=Content!$J$4:$J$23) + 1*((1*(M15&gt;=Content!$J$4:$J$23)+1*(M15&lt;=Content!$K$4:$K$23))=2))&gt;=1,ROW(Content!$J$4:$J$23)-ROW(INDEX(Content!$J$4:$J$23,1,1))+1),7)),"")</f>
        <v/>
      </c>
    </row>
    <row r="23" spans="1:16" s="26" customFormat="1" ht="21.75" hidden="1" customHeight="1" x14ac:dyDescent="0.2">
      <c r="A23" s="85" t="str">
        <f t="array" ref="A23">IFERROR(INDEX(Content!$C$4:$C$23,SMALL(IF((1*(A15=Content!$J$4:$J$23) + 1*((1*(A15&gt;=Content!$J$4:$J$23)+1*(A15&lt;=Content!$K$4:$K$23))=2))&gt;=1,ROW(Content!$J$4:$J$23)-ROW(INDEX(Content!$J$4:$J$23,1,1))+1),8)),"")</f>
        <v/>
      </c>
      <c r="B23" s="69" t="str">
        <f t="array" ref="B23">IFERROR(INDEX(Content!$D$4:$D$23,SMALL(IF((1*(A15=Content!$J$4:$J$23) + 1*((1*(A15&gt;=Content!$J$4:$J$23)+1*(A15&lt;=Content!$K$4:$K$23))=2))&gt;=1,ROW(Content!$J$4:$J$23)-ROW(INDEX(Content!$J$4:$J$23,1,1))+1),8)),"")</f>
        <v/>
      </c>
      <c r="C23" s="85" t="str">
        <f t="array" ref="C23">IFERROR(INDEX(Content!$C$4:$C$23,SMALL(IF((1*(C15=Content!$J$4:$J$23) + 1*((1*(C15&gt;=Content!$J$4:$J$23)+1*(C15&lt;=Content!$K$4:$K$23))=2))&gt;=1,ROW(Content!$J$4:$J$23)-ROW(INDEX(Content!$J$4:$J$23,1,1))+1),8)),"")</f>
        <v/>
      </c>
      <c r="D23" s="69" t="str">
        <f t="array" ref="D23">IFERROR(INDEX(Content!$D$4:$D$23,SMALL(IF((1*(C15=Content!$J$4:$J$23) + 1*((1*(C15&gt;=Content!$J$4:$J$23)+1*(C15&lt;=Content!$K$4:$K$23))=2))&gt;=1,ROW(Content!$J$4:$J$23)-ROW(INDEX(Content!$J$4:$J$23,1,1))+1),8)),"")</f>
        <v/>
      </c>
      <c r="E23" s="85" t="str">
        <f t="array" ref="E23">IFERROR(INDEX(Content!$C$4:$C$23,SMALL(IF((1*(E15=Content!$J$4:$J$23) + 1*((1*(E15&gt;=Content!$J$4:$J$23)+1*(E15&lt;=Content!$K$4:$K$23))=2))&gt;=1,ROW(Content!$J$4:$J$23)-ROW(INDEX(Content!$J$4:$J$23,1,1))+1),8)),"")</f>
        <v/>
      </c>
      <c r="F23" s="69" t="str">
        <f t="array" ref="F23">IFERROR(INDEX(Content!$D$4:$D$23,SMALL(IF((1*(E15=Content!$J$4:$J$23) + 1*((1*(E15&gt;=Content!$J$4:$J$23)+1*(E15&lt;=Content!$K$4:$K$23))=2))&gt;=1,ROW(Content!$J$4:$J$23)-ROW(INDEX(Content!$J$4:$J$23,1,1))+1),8)),"")</f>
        <v/>
      </c>
      <c r="G23" s="85" t="str">
        <f t="array" ref="G23">IFERROR(INDEX(Content!$C$4:$C$23,SMALL(IF((1*(G15=Content!$J$4:$J$23) + 1*((1*(G15&gt;=Content!$J$4:$J$23)+1*(G15&lt;=Content!$K$4:$K$23))=2))&gt;=1,ROW(Content!$J$4:$J$23)-ROW(INDEX(Content!$J$4:$J$23,1,1))+1),8)),"")</f>
        <v/>
      </c>
      <c r="H23" s="69" t="str">
        <f t="array" ref="H23">IFERROR(INDEX(Content!$D$4:$D$23,SMALL(IF((1*(G15=Content!$J$4:$J$23) + 1*((1*(G15&gt;=Content!$J$4:$J$23)+1*(G15&lt;=Content!$K$4:$K$23))=2))&gt;=1,ROW(Content!$J$4:$J$23)-ROW(INDEX(Content!$J$4:$J$23,1,1))+1),8)),"")</f>
        <v/>
      </c>
      <c r="I23" s="85" t="str">
        <f t="array" ref="I23">IFERROR(INDEX(Content!$C$4:$C$23,SMALL(IF((1*(I15=Content!$J$4:$J$23) + 1*((1*(I15&gt;=Content!$J$4:$J$23)+1*(I15&lt;=Content!$K$4:$K$23))=2))&gt;=1,ROW(Content!$J$4:$J$23)-ROW(INDEX(Content!$J$4:$J$23,1,1))+1),8)),"")</f>
        <v/>
      </c>
      <c r="J23" s="69" t="str">
        <f t="array" ref="J23">IFERROR(INDEX(Content!$D$4:$D$23,SMALL(IF((1*(I15=Content!$J$4:$J$23) + 1*((1*(I15&gt;=Content!$J$4:$J$23)+1*(I15&lt;=Content!$K$4:$K$23))=2))&gt;=1,ROW(Content!$J$4:$J$23)-ROW(INDEX(Content!$J$4:$J$23,1,1))+1),8)),"")</f>
        <v/>
      </c>
      <c r="K23" s="85" t="str">
        <f t="array" ref="K23">IFERROR(INDEX(Content!$C$4:$C$23,SMALL(IF((1*(K15=Content!$J$4:$J$23) + 1*((1*(K15&gt;=Content!$J$4:$J$23)+1*(K15&lt;=Content!$K$4:$K$23))=2))&gt;=1,ROW(Content!$J$4:$J$23)-ROW(INDEX(Content!$J$4:$J$23,1,1))+1),8)),"")</f>
        <v/>
      </c>
      <c r="L23" s="69" t="str">
        <f t="array" ref="L23">IFERROR(INDEX(Content!$D$4:$D$23,SMALL(IF((1*(K15=Content!$J$4:$J$23) + 1*((1*(K15&gt;=Content!$J$4:$J$23)+1*(K15&lt;=Content!$K$4:$K$23))=2))&gt;=1,ROW(Content!$J$4:$J$23)-ROW(INDEX(Content!$J$4:$J$23,1,1))+1),8)),"")</f>
        <v/>
      </c>
      <c r="M23" s="85" t="str">
        <f t="array" ref="M23">IFERROR(INDEX(Content!$C$4:$C$23,SMALL(IF((1*(M15=Content!$J$4:$J$23) + 1*((1*(M15&gt;=Content!$J$4:$J$23)+1*(M15&lt;=Content!$K$4:$K$23))=2))&gt;=1,ROW(Content!$J$4:$J$23)-ROW(INDEX(Content!$J$4:$J$23,1,1))+1),8)),"")</f>
        <v/>
      </c>
      <c r="N23" s="69" t="str">
        <f t="array" ref="N23">IFERROR(INDEX(Content!$D$4:$D$23,SMALL(IF((1*(M15=Content!$J$4:$J$23) + 1*((1*(M15&gt;=Content!$J$4:$J$23)+1*(M15&lt;=Content!$K$4:$K$23))=2))&gt;=1,ROW(Content!$J$4:$J$23)-ROW(INDEX(Content!$J$4:$J$23,1,1))+1),8)),"")</f>
        <v/>
      </c>
    </row>
    <row r="24" spans="1:16" s="26" customFormat="1" ht="21.75" hidden="1" customHeight="1" x14ac:dyDescent="0.2">
      <c r="A24" s="85" t="str">
        <f t="array" ref="A24">IFERROR(INDEX(Content!$C$4:$C$23,SMALL(IF((1*(A15=Content!$J$4:$J$23) + 1*((1*(A15&gt;=Content!$J$4:$J$23)+1*(A15&lt;=Content!$K$4:$K$23))=2))&gt;=1,ROW(Content!$J$4:$J$23)-ROW(INDEX(Content!$J$4:$J$23,1,1))+1),9)),"")</f>
        <v/>
      </c>
      <c r="B24" s="69" t="str">
        <f t="array" ref="B24">IFERROR(INDEX(Content!$D$4:$D$23,SMALL(IF((1*(A15=Content!$J$4:$J$23) + 1*((1*(A15&gt;=Content!$J$4:$J$23)+1*(A15&lt;=Content!$K$4:$K$23))=2))&gt;=1,ROW(Content!$J$4:$J$23)-ROW(INDEX(Content!$J$4:$J$23,1,1))+1),9)),"")</f>
        <v/>
      </c>
      <c r="C24" s="85" t="str">
        <f t="array" ref="C24">IFERROR(INDEX(Content!$C$4:$C$23,SMALL(IF((1*(C15=Content!$J$4:$J$23) + 1*((1*(C15&gt;=Content!$J$4:$J$23)+1*(C15&lt;=Content!$K$4:$K$23))=2))&gt;=1,ROW(Content!$J$4:$J$23)-ROW(INDEX(Content!$J$4:$J$23,1,1))+1),9)),"")</f>
        <v/>
      </c>
      <c r="D24" s="69" t="str">
        <f t="array" ref="D24">IFERROR(INDEX(Content!$D$4:$D$23,SMALL(IF((1*(C15=Content!$J$4:$J$23) + 1*((1*(C15&gt;=Content!$J$4:$J$23)+1*(C15&lt;=Content!$K$4:$K$23))=2))&gt;=1,ROW(Content!$J$4:$J$23)-ROW(INDEX(Content!$J$4:$J$23,1,1))+1),9)),"")</f>
        <v/>
      </c>
      <c r="E24" s="85" t="str">
        <f t="array" ref="E24">IFERROR(INDEX(Content!$C$4:$C$23,SMALL(IF((1*(E15=Content!$J$4:$J$23) + 1*((1*(E15&gt;=Content!$J$4:$J$23)+1*(E15&lt;=Content!$K$4:$K$23))=2))&gt;=1,ROW(Content!$J$4:$J$23)-ROW(INDEX(Content!$J$4:$J$23,1,1))+1),9)),"")</f>
        <v/>
      </c>
      <c r="F24" s="69" t="str">
        <f t="array" ref="F24">IFERROR(INDEX(Content!$D$4:$D$23,SMALL(IF((1*(E15=Content!$J$4:$J$23) + 1*((1*(E15&gt;=Content!$J$4:$J$23)+1*(E15&lt;=Content!$K$4:$K$23))=2))&gt;=1,ROW(Content!$J$4:$J$23)-ROW(INDEX(Content!$J$4:$J$23,1,1))+1),9)),"")</f>
        <v/>
      </c>
      <c r="G24" s="85" t="str">
        <f t="array" ref="G24">IFERROR(INDEX(Content!$C$4:$C$23,SMALL(IF((1*(G15=Content!$J$4:$J$23) + 1*((1*(G15&gt;=Content!$J$4:$J$23)+1*(G15&lt;=Content!$K$4:$K$23))=2))&gt;=1,ROW(Content!$J$4:$J$23)-ROW(INDEX(Content!$J$4:$J$23,1,1))+1),9)),"")</f>
        <v/>
      </c>
      <c r="H24" s="69" t="str">
        <f t="array" ref="H24">IFERROR(INDEX(Content!$D$4:$D$23,SMALL(IF((1*(G15=Content!$J$4:$J$23) + 1*((1*(G15&gt;=Content!$J$4:$J$23)+1*(G15&lt;=Content!$K$4:$K$23))=2))&gt;=1,ROW(Content!$J$4:$J$23)-ROW(INDEX(Content!$J$4:$J$23,1,1))+1),9)),"")</f>
        <v/>
      </c>
      <c r="I24" s="85" t="str">
        <f t="array" ref="I24">IFERROR(INDEX(Content!$C$4:$C$23,SMALL(IF((1*(I15=Content!$J$4:$J$23) + 1*((1*(I15&gt;=Content!$J$4:$J$23)+1*(I15&lt;=Content!$K$4:$K$23))=2))&gt;=1,ROW(Content!$J$4:$J$23)-ROW(INDEX(Content!$J$4:$J$23,1,1))+1),9)),"")</f>
        <v/>
      </c>
      <c r="J24" s="69" t="str">
        <f t="array" ref="J24">IFERROR(INDEX(Content!$D$4:$D$23,SMALL(IF((1*(I15=Content!$J$4:$J$23) + 1*((1*(I15&gt;=Content!$J$4:$J$23)+1*(I15&lt;=Content!$K$4:$K$23))=2))&gt;=1,ROW(Content!$J$4:$J$23)-ROW(INDEX(Content!$J$4:$J$23,1,1))+1),9)),"")</f>
        <v/>
      </c>
      <c r="K24" s="85" t="str">
        <f t="array" ref="K24">IFERROR(INDEX(Content!$C$4:$C$23,SMALL(IF((1*(K15=Content!$J$4:$J$23) + 1*((1*(K15&gt;=Content!$J$4:$J$23)+1*(K15&lt;=Content!$K$4:$K$23))=2))&gt;=1,ROW(Content!$J$4:$J$23)-ROW(INDEX(Content!$J$4:$J$23,1,1))+1),9)),"")</f>
        <v/>
      </c>
      <c r="L24" s="69" t="str">
        <f t="array" ref="L24">IFERROR(INDEX(Content!$D$4:$D$23,SMALL(IF((1*(K15=Content!$J$4:$J$23) + 1*((1*(K15&gt;=Content!$J$4:$J$23)+1*(K15&lt;=Content!$K$4:$K$23))=2))&gt;=1,ROW(Content!$J$4:$J$23)-ROW(INDEX(Content!$J$4:$J$23,1,1))+1),9)),"")</f>
        <v/>
      </c>
      <c r="M24" s="85" t="str">
        <f t="array" ref="M24">IFERROR(INDEX(Content!$C$4:$C$23,SMALL(IF((1*(M15=Content!$J$4:$J$23) + 1*((1*(M15&gt;=Content!$J$4:$J$23)+1*(M15&lt;=Content!$K$4:$K$23))=2))&gt;=1,ROW(Content!$J$4:$J$23)-ROW(INDEX(Content!$J$4:$J$23,1,1))+1),9)),"")</f>
        <v/>
      </c>
      <c r="N24" s="69" t="str">
        <f t="array" ref="N24">IFERROR(INDEX(Content!$D$4:$D$23,SMALL(IF((1*(M15=Content!$J$4:$J$23) + 1*((1*(M15&gt;=Content!$J$4:$J$23)+1*(M15&lt;=Content!$K$4:$K$23))=2))&gt;=1,ROW(Content!$J$4:$J$23)-ROW(INDEX(Content!$J$4:$J$23,1,1))+1),9)),"")</f>
        <v/>
      </c>
    </row>
    <row r="25" spans="1:16" s="26" customFormat="1" ht="21.75" hidden="1" customHeight="1" x14ac:dyDescent="0.2">
      <c r="A25" s="86" t="str">
        <f t="array" ref="A25">IFERROR(INDEX(Content!$C$4:$C$23,SMALL(IF((1*(A15=Content!$J$4:$J$23) + 1*((1*(A15&gt;=Content!$J$4:$J$23)+1*(A15&lt;=Content!$K$4:$K$23))=2))&gt;=1,ROW(Content!$J$4:$J$23)-ROW(INDEX(Content!$J$4:$J$23,1,1))+1),10)),"")</f>
        <v/>
      </c>
      <c r="B25" s="70" t="str">
        <f t="array" ref="B25">IFERROR(INDEX(Content!$D$4:$D$23,SMALL(IF((1*(A15=Content!$J$4:$J$23) + 1*((1*(A15&gt;=Content!$J$4:$J$23)+1*(A15&lt;=Content!$K$4:$K$23))=2))&gt;=1,ROW(Content!$J$4:$J$23)-ROW(INDEX(Content!$J$4:$J$23,1,1))+1),10)),"")</f>
        <v/>
      </c>
      <c r="C25" s="86" t="str">
        <f t="array" ref="C25">IFERROR(INDEX(Content!$C$4:$C$23,SMALL(IF((1*(C15=Content!$J$4:$J$23) + 1*((1*(C15&gt;=Content!$J$4:$J$23)+1*(C15&lt;=Content!$K$4:$K$23))=2))&gt;=1,ROW(Content!$J$4:$J$23)-ROW(INDEX(Content!$J$4:$J$23,1,1))+1),10)),"")</f>
        <v/>
      </c>
      <c r="D25" s="70" t="str">
        <f t="array" ref="D25">IFERROR(INDEX(Content!$D$4:$D$23,SMALL(IF((1*(C15=Content!$J$4:$J$23) + 1*((1*(C15&gt;=Content!$J$4:$J$23)+1*(C15&lt;=Content!$K$4:$K$23))=2))&gt;=1,ROW(Content!$J$4:$J$23)-ROW(INDEX(Content!$J$4:$J$23,1,1))+1),10)),"")</f>
        <v/>
      </c>
      <c r="E25" s="86" t="str">
        <f t="array" ref="E25">IFERROR(INDEX(Content!$C$4:$C$23,SMALL(IF((1*(E15=Content!$J$4:$J$23) + 1*((1*(E15&gt;=Content!$J$4:$J$23)+1*(E15&lt;=Content!$K$4:$K$23))=2))&gt;=1,ROW(Content!$J$4:$J$23)-ROW(INDEX(Content!$J$4:$J$23,1,1))+1),10)),"")</f>
        <v/>
      </c>
      <c r="F25" s="70" t="str">
        <f t="array" ref="F25">IFERROR(INDEX(Content!$D$4:$D$23,SMALL(IF((1*(E15=Content!$J$4:$J$23) + 1*((1*(E15&gt;=Content!$J$4:$J$23)+1*(E15&lt;=Content!$K$4:$K$23))=2))&gt;=1,ROW(Content!$J$4:$J$23)-ROW(INDEX(Content!$J$4:$J$23,1,1))+1),10)),"")</f>
        <v/>
      </c>
      <c r="G25" s="86" t="str">
        <f t="array" ref="G25">IFERROR(INDEX(Content!$C$4:$C$23,SMALL(IF((1*(G15=Content!$J$4:$J$23) + 1*((1*(G15&gt;=Content!$J$4:$J$23)+1*(G15&lt;=Content!$K$4:$K$23))=2))&gt;=1,ROW(Content!$J$4:$J$23)-ROW(INDEX(Content!$J$4:$J$23,1,1))+1),10)),"")</f>
        <v/>
      </c>
      <c r="H25" s="70" t="str">
        <f t="array" ref="H25">IFERROR(INDEX(Content!$D$4:$D$23,SMALL(IF((1*(G15=Content!$J$4:$J$23) + 1*((1*(G15&gt;=Content!$J$4:$J$23)+1*(G15&lt;=Content!$K$4:$K$23))=2))&gt;=1,ROW(Content!$J$4:$J$23)-ROW(INDEX(Content!$J$4:$J$23,1,1))+1),10)),"")</f>
        <v/>
      </c>
      <c r="I25" s="86" t="str">
        <f t="array" ref="I25">IFERROR(INDEX(Content!$C$4:$C$23,SMALL(IF((1*(I15=Content!$J$4:$J$23) + 1*((1*(I15&gt;=Content!$J$4:$J$23)+1*(I15&lt;=Content!$K$4:$K$23))=2))&gt;=1,ROW(Content!$J$4:$J$23)-ROW(INDEX(Content!$J$4:$J$23,1,1))+1),10)),"")</f>
        <v/>
      </c>
      <c r="J25" s="70" t="str">
        <f t="array" ref="J25">IFERROR(INDEX(Content!$D$4:$D$23,SMALL(IF((1*(I15=Content!$J$4:$J$23) + 1*((1*(I15&gt;=Content!$J$4:$J$23)+1*(I15&lt;=Content!$K$4:$K$23))=2))&gt;=1,ROW(Content!$J$4:$J$23)-ROW(INDEX(Content!$J$4:$J$23,1,1))+1),10)),"")</f>
        <v/>
      </c>
      <c r="K25" s="86" t="str">
        <f t="array" ref="K25">IFERROR(INDEX(Content!$C$4:$C$23,SMALL(IF((1*(K15=Content!$J$4:$J$23) + 1*((1*(K15&gt;=Content!$J$4:$J$23)+1*(K15&lt;=Content!$K$4:$K$23))=2))&gt;=1,ROW(Content!$J$4:$J$23)-ROW(INDEX(Content!$J$4:$J$23,1,1))+1),10)),"")</f>
        <v/>
      </c>
      <c r="L25" s="70" t="str">
        <f t="array" ref="L25">IFERROR(INDEX(Content!$D$4:$D$23,SMALL(IF((1*(K15=Content!$J$4:$J$23) + 1*((1*(K15&gt;=Content!$J$4:$J$23)+1*(K15&lt;=Content!$K$4:$K$23))=2))&gt;=1,ROW(Content!$J$4:$J$23)-ROW(INDEX(Content!$J$4:$J$23,1,1))+1),10)),"")</f>
        <v/>
      </c>
      <c r="M25" s="86" t="str">
        <f t="array" ref="M25">IFERROR(INDEX(Content!$C$4:$C$23,SMALL(IF((1*(M15=Content!$J$4:$J$23) + 1*((1*(M15&gt;=Content!$J$4:$J$23)+1*(M15&lt;=Content!$K$4:$K$23))=2))&gt;=1,ROW(Content!$J$4:$J$23)-ROW(INDEX(Content!$J$4:$J$23,1,1))+1),10)),"")</f>
        <v/>
      </c>
      <c r="N25" s="70" t="str">
        <f t="array" ref="N25">IFERROR(INDEX(Content!$D$4:$D$23,SMALL(IF((1*(M15=Content!$J$4:$J$23) + 1*((1*(M15&gt;=Content!$J$4:$J$23)+1*(M15&lt;=Content!$K$4:$K$23))=2))&gt;=1,ROW(Content!$J$4:$J$23)-ROW(INDEX(Content!$J$4:$J$23,1,1))+1),10)),"")</f>
        <v/>
      </c>
    </row>
    <row r="26" spans="1:16" s="26" customFormat="1" ht="21.75" customHeight="1" x14ac:dyDescent="0.2">
      <c r="A26" s="87">
        <f>M15+1</f>
        <v>44696</v>
      </c>
      <c r="B26" s="93" t="str">
        <f ca="1">IFERROR(VLOOKUP(A26,Settings!$A$45:$C$94,3,FALSE),"")</f>
        <v/>
      </c>
      <c r="C26" s="87">
        <f t="shared" ref="C26" si="0">A26+1</f>
        <v>44697</v>
      </c>
      <c r="D26" s="93" t="str">
        <f ca="1">IFERROR(VLOOKUP(C26,Settings!$A$45:$C$94,3,FALSE),"")</f>
        <v/>
      </c>
      <c r="E26" s="87">
        <f t="shared" ref="E26" si="1">C26+1</f>
        <v>44698</v>
      </c>
      <c r="F26" s="93" t="str">
        <f ca="1">IFERROR(VLOOKUP(E26,Settings!$A$45:$C$94,3,FALSE),"")</f>
        <v/>
      </c>
      <c r="G26" s="87">
        <f t="shared" ref="G26" si="2">E26+1</f>
        <v>44699</v>
      </c>
      <c r="H26" s="93" t="str">
        <f ca="1">IFERROR(VLOOKUP(G26,Settings!$A$45:$C$94,3,FALSE),"")</f>
        <v/>
      </c>
      <c r="I26" s="87">
        <f t="shared" ref="I26" si="3">G26+1</f>
        <v>44700</v>
      </c>
      <c r="J26" s="93" t="str">
        <f ca="1">IFERROR(VLOOKUP(I26,Settings!$A$45:$C$94,3,FALSE),"")</f>
        <v/>
      </c>
      <c r="K26" s="87">
        <f t="shared" ref="K26" si="4">I26+1</f>
        <v>44701</v>
      </c>
      <c r="L26" s="93" t="str">
        <f ca="1">IFERROR(VLOOKUP(K26,Settings!$A$45:$C$94,3,FALSE),"")</f>
        <v/>
      </c>
      <c r="M26" s="87">
        <f t="shared" ref="M26" si="5">K26+1</f>
        <v>44702</v>
      </c>
      <c r="N26" s="93" t="str">
        <f ca="1">IFERROR(VLOOKUP(M26,Settings!$A$45:$C$94,3,FALSE),"")</f>
        <v/>
      </c>
    </row>
    <row r="27" spans="1:16" s="26" customFormat="1" ht="21.75" customHeight="1" x14ac:dyDescent="0.2">
      <c r="A27" s="85" t="str">
        <f t="array" ref="A27">IFERROR(INDEX(Content!$C$4:$C$23,SMALL(IF((1*(A26=Content!$J$4:$J$23) + 1*((1*(A26&gt;=Content!$J$4:$J$23)+1*(A26&lt;=Content!$K$4:$K$23))=2))&gt;=1,ROW(Content!$J$4:$J$23)-ROW(INDEX(Content!$J$4:$J$23,1,1))+1),1)),"")</f>
        <v/>
      </c>
      <c r="B27" s="69" t="str">
        <f t="array" ref="B27">IFERROR(INDEX(Content!$D$4:$D$23,SMALL(IF((1*(A26=Content!$J$4:$J$23) + 1*((1*(A26&gt;=Content!$J$4:$J$23)+1*(A26&lt;=Content!$K$4:$K$23))=2))&gt;=1,ROW(Content!$J$4:$J$23)-ROW(INDEX(Content!$J$4:$J$23,1,1))+1),1)),"")</f>
        <v/>
      </c>
      <c r="C27" s="85" t="str">
        <f t="array" ref="C27">IFERROR(INDEX(Content!$C$4:$C$23,SMALL(IF((1*(C26=Content!$J$4:$J$23) + 1*((1*(C26&gt;=Content!$J$4:$J$23)+1*(C26&lt;=Content!$K$4:$K$23))=2))&gt;=1,ROW(Content!$J$4:$J$23)-ROW(INDEX(Content!$J$4:$J$23,1,1))+1),1)),"")</f>
        <v>PLANNED</v>
      </c>
      <c r="D27" s="69" t="str">
        <f t="array" ref="D27">IFERROR(INDEX(Content!$D$4:$D$23,SMALL(IF((1*(C26=Content!$J$4:$J$23) + 1*((1*(C26&gt;=Content!$J$4:$J$23)+1*(C26&lt;=Content!$K$4:$K$23))=2))&gt;=1,ROW(Content!$J$4:$J$23)-ROW(INDEX(Content!$J$4:$J$23,1,1))+1),1)),"")</f>
        <v>How to Learn to Fly</v>
      </c>
      <c r="E27" s="85" t="str">
        <f t="array" ref="E27">IFERROR(INDEX(Content!$C$4:$C$23,SMALL(IF((1*(E26=Content!$J$4:$J$23) + 1*((1*(E26&gt;=Content!$J$4:$J$23)+1*(E26&lt;=Content!$K$4:$K$23))=2))&gt;=1,ROW(Content!$J$4:$J$23)-ROW(INDEX(Content!$J$4:$J$23,1,1))+1),1)),"")</f>
        <v>READY</v>
      </c>
      <c r="F27" s="69" t="str">
        <f t="array" ref="F27">IFERROR(INDEX(Content!$D$4:$D$23,SMALL(IF((1*(E26=Content!$J$4:$J$23) + 1*((1*(E26&gt;=Content!$J$4:$J$23)+1*(E26&lt;=Content!$K$4:$K$23))=2))&gt;=1,ROW(Content!$J$4:$J$23)-ROW(INDEX(Content!$J$4:$J$23,1,1))+1),1)),"")</f>
        <v>Top CMS Solutions</v>
      </c>
      <c r="G27" s="85" t="str">
        <f t="array" ref="G27">IFERROR(INDEX(Content!$C$4:$C$23,SMALL(IF((1*(G26=Content!$J$4:$J$23) + 1*((1*(G26&gt;=Content!$J$4:$J$23)+1*(G26&lt;=Content!$K$4:$K$23))=2))&gt;=1,ROW(Content!$J$4:$J$23)-ROW(INDEX(Content!$J$4:$J$23,1,1))+1),1)),"")</f>
        <v>ON HOLD</v>
      </c>
      <c r="H27" s="69" t="str">
        <f t="array" ref="H27">IFERROR(INDEX(Content!$D$4:$D$23,SMALL(IF((1*(G26=Content!$J$4:$J$23) + 1*((1*(G26&gt;=Content!$J$4:$J$23)+1*(G26&lt;=Content!$K$4:$K$23))=2))&gt;=1,ROW(Content!$J$4:$J$23)-ROW(INDEX(Content!$J$4:$J$23,1,1))+1),1)),"")</f>
        <v>Awesome Travel Points</v>
      </c>
      <c r="I27" s="85" t="str">
        <f t="array" ref="I27">IFERROR(INDEX(Content!$C$4:$C$23,SMALL(IF((1*(I26=Content!$J$4:$J$23) + 1*((1*(I26&gt;=Content!$J$4:$J$23)+1*(I26&lt;=Content!$K$4:$K$23))=2))&gt;=1,ROW(Content!$J$4:$J$23)-ROW(INDEX(Content!$J$4:$J$23,1,1))+1),1)),"")</f>
        <v>ON HOLD</v>
      </c>
      <c r="J27" s="69" t="str">
        <f t="array" ref="J27">IFERROR(INDEX(Content!$D$4:$D$23,SMALL(IF((1*(I26=Content!$J$4:$J$23) + 1*((1*(I26&gt;=Content!$J$4:$J$23)+1*(I26&lt;=Content!$K$4:$K$23))=2))&gt;=1,ROW(Content!$J$4:$J$23)-ROW(INDEX(Content!$J$4:$J$23,1,1))+1),1)),"")</f>
        <v>Awesome Travel Points</v>
      </c>
      <c r="K27" s="85" t="str">
        <f t="array" ref="K27">IFERROR(INDEX(Content!$C$4:$C$23,SMALL(IF((1*(K26=Content!$J$4:$J$23) + 1*((1*(K26&gt;=Content!$J$4:$J$23)+1*(K26&lt;=Content!$K$4:$K$23))=2))&gt;=1,ROW(Content!$J$4:$J$23)-ROW(INDEX(Content!$J$4:$J$23,1,1))+1),1)),"")</f>
        <v>ON HOLD</v>
      </c>
      <c r="L27" s="69" t="str">
        <f t="array" ref="L27">IFERROR(INDEX(Content!$D$4:$D$23,SMALL(IF((1*(K26=Content!$J$4:$J$23) + 1*((1*(K26&gt;=Content!$J$4:$J$23)+1*(K26&lt;=Content!$K$4:$K$23))=2))&gt;=1,ROW(Content!$J$4:$J$23)-ROW(INDEX(Content!$J$4:$J$23,1,1))+1),1)),"")</f>
        <v>Awesome Travel Points</v>
      </c>
      <c r="M27" s="85" t="str">
        <f t="array" ref="M27">IFERROR(INDEX(Content!$C$4:$C$23,SMALL(IF((1*(M26=Content!$J$4:$J$23) + 1*((1*(M26&gt;=Content!$J$4:$J$23)+1*(M26&lt;=Content!$K$4:$K$23))=2))&gt;=1,ROW(Content!$J$4:$J$23)-ROW(INDEX(Content!$J$4:$J$23,1,1))+1),1)),"")</f>
        <v>ON HOLD</v>
      </c>
      <c r="N27" s="69" t="str">
        <f t="array" ref="N27">IFERROR(INDEX(Content!$D$4:$D$23,SMALL(IF((1*(M26=Content!$J$4:$J$23) + 1*((1*(M26&gt;=Content!$J$4:$J$23)+1*(M26&lt;=Content!$K$4:$K$23))=2))&gt;=1,ROW(Content!$J$4:$J$23)-ROW(INDEX(Content!$J$4:$J$23,1,1))+1),1)),"")</f>
        <v>Awesome Travel Points</v>
      </c>
      <c r="P27" s="147" t="s">
        <v>163</v>
      </c>
    </row>
    <row r="28" spans="1:16" s="26" customFormat="1" ht="21.75" customHeight="1" x14ac:dyDescent="0.2">
      <c r="A28" s="85" t="str">
        <f t="array" ref="A28">IFERROR(INDEX(Content!$C$4:$C$23,SMALL(IF((1*(A26=Content!$J$4:$J$23) + 1*((1*(A26&gt;=Content!$J$4:$J$23)+1*(A26&lt;=Content!$K$4:$K$23))=2))&gt;=1,ROW(Content!$J$4:$J$23)-ROW(INDEX(Content!$J$4:$J$23,1,1))+1),2)),"")</f>
        <v/>
      </c>
      <c r="B28" s="69" t="str">
        <f t="array" ref="B28">IFERROR(INDEX(Content!$D$4:$D$23,SMALL(IF((1*(A26=Content!$J$4:$J$23) + 1*((1*(A26&gt;=Content!$J$4:$J$23)+1*(A26&lt;=Content!$K$4:$K$23))=2))&gt;=1,ROW(Content!$J$4:$J$23)-ROW(INDEX(Content!$J$4:$J$23,1,1))+1),2)),"")</f>
        <v/>
      </c>
      <c r="C28" s="85" t="str">
        <f t="array" ref="C28">IFERROR(INDEX(Content!$C$4:$C$23,SMALL(IF((1*(C26=Content!$J$4:$J$23) + 1*((1*(C26&gt;=Content!$J$4:$J$23)+1*(C26&lt;=Content!$K$4:$K$23))=2))&gt;=1,ROW(Content!$J$4:$J$23)-ROW(INDEX(Content!$J$4:$J$23,1,1))+1),2)),"")</f>
        <v>READY</v>
      </c>
      <c r="D28" s="69" t="str">
        <f t="array" ref="D28">IFERROR(INDEX(Content!$D$4:$D$23,SMALL(IF((1*(C26=Content!$J$4:$J$23) + 1*((1*(C26&gt;=Content!$J$4:$J$23)+1*(C26&lt;=Content!$K$4:$K$23))=2))&gt;=1,ROW(Content!$J$4:$J$23)-ROW(INDEX(Content!$J$4:$J$23,1,1))+1),2)),"")</f>
        <v>Top CMS Solutions</v>
      </c>
      <c r="E28" s="85" t="str">
        <f t="array" ref="E28">IFERROR(INDEX(Content!$C$4:$C$23,SMALL(IF((1*(E26=Content!$J$4:$J$23) + 1*((1*(E26&gt;=Content!$J$4:$J$23)+1*(E26&lt;=Content!$K$4:$K$23))=2))&gt;=1,ROW(Content!$J$4:$J$23)-ROW(INDEX(Content!$J$4:$J$23,1,1))+1),2)),"")</f>
        <v/>
      </c>
      <c r="F28" s="69" t="str">
        <f t="array" ref="F28">IFERROR(INDEX(Content!$D$4:$D$23,SMALL(IF((1*(E26=Content!$J$4:$J$23) + 1*((1*(E26&gt;=Content!$J$4:$J$23)+1*(E26&lt;=Content!$K$4:$K$23))=2))&gt;=1,ROW(Content!$J$4:$J$23)-ROW(INDEX(Content!$J$4:$J$23,1,1))+1),2)),"")</f>
        <v/>
      </c>
      <c r="G28" s="85" t="str">
        <f t="array" ref="G28">IFERROR(INDEX(Content!$C$4:$C$23,SMALL(IF((1*(G26=Content!$J$4:$J$23) + 1*((1*(G26&gt;=Content!$J$4:$J$23)+1*(G26&lt;=Content!$K$4:$K$23))=2))&gt;=1,ROW(Content!$J$4:$J$23)-ROW(INDEX(Content!$J$4:$J$23,1,1))+1),2)),"")</f>
        <v>PUBLISHED</v>
      </c>
      <c r="H28" s="69" t="str">
        <f t="array" ref="H28">IFERROR(INDEX(Content!$D$4:$D$23,SMALL(IF((1*(G26=Content!$J$4:$J$23) + 1*((1*(G26&gt;=Content!$J$4:$J$23)+1*(G26&lt;=Content!$K$4:$K$23))=2))&gt;=1,ROW(Content!$J$4:$J$23)-ROW(INDEX(Content!$J$4:$J$23,1,1))+1),2)),"")</f>
        <v>Marketing 101</v>
      </c>
      <c r="I28" s="85" t="str">
        <f t="array" ref="I28">IFERROR(INDEX(Content!$C$4:$C$23,SMALL(IF((1*(I26=Content!$J$4:$J$23) + 1*((1*(I26&gt;=Content!$J$4:$J$23)+1*(I26&lt;=Content!$K$4:$K$23))=2))&gt;=1,ROW(Content!$J$4:$J$23)-ROW(INDEX(Content!$J$4:$J$23,1,1))+1),2)),"")</f>
        <v>ASSIGNED</v>
      </c>
      <c r="J28" s="69" t="str">
        <f t="array" ref="J28">IFERROR(INDEX(Content!$D$4:$D$23,SMALL(IF((1*(I26=Content!$J$4:$J$23) + 1*((1*(I26&gt;=Content!$J$4:$J$23)+1*(I26&lt;=Content!$K$4:$K$23))=2))&gt;=1,ROW(Content!$J$4:$J$23)-ROW(INDEX(Content!$J$4:$J$23,1,1))+1),2)),"")</f>
        <v>Top 10 Stock Picks</v>
      </c>
      <c r="K28" s="85" t="str">
        <f t="array" ref="K28">IFERROR(INDEX(Content!$C$4:$C$23,SMALL(IF((1*(K26=Content!$J$4:$J$23) + 1*((1*(K26&gt;=Content!$J$4:$J$23)+1*(K26&lt;=Content!$K$4:$K$23))=2))&gt;=1,ROW(Content!$J$4:$J$23)-ROW(INDEX(Content!$J$4:$J$23,1,1))+1),2)),"")</f>
        <v>ASSIGNED</v>
      </c>
      <c r="L28" s="69" t="str">
        <f t="array" ref="L28">IFERROR(INDEX(Content!$D$4:$D$23,SMALL(IF((1*(K26=Content!$J$4:$J$23) + 1*((1*(K26&gt;=Content!$J$4:$J$23)+1*(K26&lt;=Content!$K$4:$K$23))=2))&gt;=1,ROW(Content!$J$4:$J$23)-ROW(INDEX(Content!$J$4:$J$23,1,1))+1),2)),"")</f>
        <v>Top 10 Stock Picks</v>
      </c>
      <c r="M28" s="85" t="str">
        <f t="array" ref="M28">IFERROR(INDEX(Content!$C$4:$C$23,SMALL(IF((1*(M26=Content!$J$4:$J$23) + 1*((1*(M26&gt;=Content!$J$4:$J$23)+1*(M26&lt;=Content!$K$4:$K$23))=2))&gt;=1,ROW(Content!$J$4:$J$23)-ROW(INDEX(Content!$J$4:$J$23,1,1))+1),2)),"")</f>
        <v>ASSIGNED</v>
      </c>
      <c r="N28" s="69" t="str">
        <f t="array" ref="N28">IFERROR(INDEX(Content!$D$4:$D$23,SMALL(IF((1*(M26=Content!$J$4:$J$23) + 1*((1*(M26&gt;=Content!$J$4:$J$23)+1*(M26&lt;=Content!$K$4:$K$23))=2))&gt;=1,ROW(Content!$J$4:$J$23)-ROW(INDEX(Content!$J$4:$J$23,1,1))+1),2)),"")</f>
        <v>Top 10 Stock Picks</v>
      </c>
    </row>
    <row r="29" spans="1:16" s="26" customFormat="1" ht="21.75" customHeight="1" x14ac:dyDescent="0.2">
      <c r="A29" s="85" t="str">
        <f t="array" ref="A29">IFERROR(INDEX(Content!$C$4:$C$23,SMALL(IF((1*(A26=Content!$J$4:$J$23) + 1*((1*(A26&gt;=Content!$J$4:$J$23)+1*(A26&lt;=Content!$K$4:$K$23))=2))&gt;=1,ROW(Content!$J$4:$J$23)-ROW(INDEX(Content!$J$4:$J$23,1,1))+1),3)),"")</f>
        <v/>
      </c>
      <c r="B29" s="69" t="str">
        <f t="array" ref="B29">IFERROR(INDEX(Content!$D$4:$D$23,SMALL(IF((1*(A26=Content!$J$4:$J$23) + 1*((1*(A26&gt;=Content!$J$4:$J$23)+1*(A26&lt;=Content!$K$4:$K$23))=2))&gt;=1,ROW(Content!$J$4:$J$23)-ROW(INDEX(Content!$J$4:$J$23,1,1))+1),3)),"")</f>
        <v/>
      </c>
      <c r="C29" s="85" t="str">
        <f t="array" ref="C29">IFERROR(INDEX(Content!$C$4:$C$23,SMALL(IF((1*(C26=Content!$J$4:$J$23) + 1*((1*(C26&gt;=Content!$J$4:$J$23)+1*(C26&lt;=Content!$K$4:$K$23))=2))&gt;=1,ROW(Content!$J$4:$J$23)-ROW(INDEX(Content!$J$4:$J$23,1,1))+1),3)),"")</f>
        <v/>
      </c>
      <c r="D29" s="69" t="str">
        <f t="array" ref="D29">IFERROR(INDEX(Content!$D$4:$D$23,SMALL(IF((1*(C26=Content!$J$4:$J$23) + 1*((1*(C26&gt;=Content!$J$4:$J$23)+1*(C26&lt;=Content!$K$4:$K$23))=2))&gt;=1,ROW(Content!$J$4:$J$23)-ROW(INDEX(Content!$J$4:$J$23,1,1))+1),3)),"")</f>
        <v/>
      </c>
      <c r="E29" s="85" t="str">
        <f t="array" ref="E29">IFERROR(INDEX(Content!$C$4:$C$23,SMALL(IF((1*(E26=Content!$J$4:$J$23) + 1*((1*(E26&gt;=Content!$J$4:$J$23)+1*(E26&lt;=Content!$K$4:$K$23))=2))&gt;=1,ROW(Content!$J$4:$J$23)-ROW(INDEX(Content!$J$4:$J$23,1,1))+1),3)),"")</f>
        <v/>
      </c>
      <c r="F29" s="69" t="str">
        <f t="array" ref="F29">IFERROR(INDEX(Content!$D$4:$D$23,SMALL(IF((1*(E26=Content!$J$4:$J$23) + 1*((1*(E26&gt;=Content!$J$4:$J$23)+1*(E26&lt;=Content!$K$4:$K$23))=2))&gt;=1,ROW(Content!$J$4:$J$23)-ROW(INDEX(Content!$J$4:$J$23,1,1))+1),3)),"")</f>
        <v/>
      </c>
      <c r="G29" s="85" t="str">
        <f t="array" ref="G29">IFERROR(INDEX(Content!$C$4:$C$23,SMALL(IF((1*(G26=Content!$J$4:$J$23) + 1*((1*(G26&gt;=Content!$J$4:$J$23)+1*(G26&lt;=Content!$K$4:$K$23))=2))&gt;=1,ROW(Content!$J$4:$J$23)-ROW(INDEX(Content!$J$4:$J$23,1,1))+1),3)),"")</f>
        <v/>
      </c>
      <c r="H29" s="69" t="str">
        <f t="array" ref="H29">IFERROR(INDEX(Content!$D$4:$D$23,SMALL(IF((1*(G26=Content!$J$4:$J$23) + 1*((1*(G26&gt;=Content!$J$4:$J$23)+1*(G26&lt;=Content!$K$4:$K$23))=2))&gt;=1,ROW(Content!$J$4:$J$23)-ROW(INDEX(Content!$J$4:$J$23,1,1))+1),3)),"")</f>
        <v/>
      </c>
      <c r="I29" s="85" t="str">
        <f t="array" ref="I29">IFERROR(INDEX(Content!$C$4:$C$23,SMALL(IF((1*(I26=Content!$J$4:$J$23) + 1*((1*(I26&gt;=Content!$J$4:$J$23)+1*(I26&lt;=Content!$K$4:$K$23))=2))&gt;=1,ROW(Content!$J$4:$J$23)-ROW(INDEX(Content!$J$4:$J$23,1,1))+1),3)),"")</f>
        <v>PUBLISHED</v>
      </c>
      <c r="J29" s="69" t="str">
        <f t="array" ref="J29">IFERROR(INDEX(Content!$D$4:$D$23,SMALL(IF((1*(I26=Content!$J$4:$J$23) + 1*((1*(I26&gt;=Content!$J$4:$J$23)+1*(I26&lt;=Content!$K$4:$K$23))=2))&gt;=1,ROW(Content!$J$4:$J$23)-ROW(INDEX(Content!$J$4:$J$23,1,1))+1),3)),"")</f>
        <v>Marketing 101</v>
      </c>
      <c r="K29" s="85" t="str">
        <f t="array" ref="K29">IFERROR(INDEX(Content!$C$4:$C$23,SMALL(IF((1*(K26=Content!$J$4:$J$23) + 1*((1*(K26&gt;=Content!$J$4:$J$23)+1*(K26&lt;=Content!$K$4:$K$23))=2))&gt;=1,ROW(Content!$J$4:$J$23)-ROW(INDEX(Content!$J$4:$J$23,1,1))+1),3)),"")</f>
        <v>IN PROGRESS</v>
      </c>
      <c r="L29" s="69" t="str">
        <f t="array" ref="L29">IFERROR(INDEX(Content!$D$4:$D$23,SMALL(IF((1*(K26=Content!$J$4:$J$23) + 1*((1*(K26&gt;=Content!$J$4:$J$23)+1*(K26&lt;=Content!$K$4:$K$23))=2))&gt;=1,ROW(Content!$J$4:$J$23)-ROW(INDEX(Content!$J$4:$J$23,1,1))+1),3)),"")</f>
        <v>10 Things to Avoid</v>
      </c>
      <c r="M29" s="85" t="str">
        <f t="array" ref="M29">IFERROR(INDEX(Content!$C$4:$C$23,SMALL(IF((1*(M26=Content!$J$4:$J$23) + 1*((1*(M26&gt;=Content!$J$4:$J$23)+1*(M26&lt;=Content!$K$4:$K$23))=2))&gt;=1,ROW(Content!$J$4:$J$23)-ROW(INDEX(Content!$J$4:$J$23,1,1))+1),3)),"")</f>
        <v>PUBLISHED</v>
      </c>
      <c r="N29" s="69" t="str">
        <f t="array" ref="N29">IFERROR(INDEX(Content!$D$4:$D$23,SMALL(IF((1*(M26=Content!$J$4:$J$23) + 1*((1*(M26&gt;=Content!$J$4:$J$23)+1*(M26&lt;=Content!$K$4:$K$23))=2))&gt;=1,ROW(Content!$J$4:$J$23)-ROW(INDEX(Content!$J$4:$J$23,1,1))+1),3)),"")</f>
        <v>Marketing 101</v>
      </c>
    </row>
    <row r="30" spans="1:16" s="26" customFormat="1" ht="21.75" customHeight="1" x14ac:dyDescent="0.2">
      <c r="A30" s="85" t="str">
        <f t="array" ref="A30">IFERROR(INDEX(Content!$C$4:$C$23,SMALL(IF((1*(A26=Content!$J$4:$J$23) + 1*((1*(A26&gt;=Content!$J$4:$J$23)+1*(A26&lt;=Content!$K$4:$K$23))=2))&gt;=1,ROW(Content!$J$4:$J$23)-ROW(INDEX(Content!$J$4:$J$23,1,1))+1),4)),"")</f>
        <v/>
      </c>
      <c r="B30" s="69" t="str">
        <f t="array" ref="B30">IFERROR(INDEX(Content!$D$4:$D$23,SMALL(IF((1*(A26=Content!$J$4:$J$23) + 1*((1*(A26&gt;=Content!$J$4:$J$23)+1*(A26&lt;=Content!$K$4:$K$23))=2))&gt;=1,ROW(Content!$J$4:$J$23)-ROW(INDEX(Content!$J$4:$J$23,1,1))+1),4)),"")</f>
        <v/>
      </c>
      <c r="C30" s="85" t="str">
        <f t="array" ref="C30">IFERROR(INDEX(Content!$C$4:$C$23,SMALL(IF((1*(C26=Content!$J$4:$J$23) + 1*((1*(C26&gt;=Content!$J$4:$J$23)+1*(C26&lt;=Content!$K$4:$K$23))=2))&gt;=1,ROW(Content!$J$4:$J$23)-ROW(INDEX(Content!$J$4:$J$23,1,1))+1),4)),"")</f>
        <v/>
      </c>
      <c r="D30" s="69" t="str">
        <f t="array" ref="D30">IFERROR(INDEX(Content!$D$4:$D$23,SMALL(IF((1*(C26=Content!$J$4:$J$23) + 1*((1*(C26&gt;=Content!$J$4:$J$23)+1*(C26&lt;=Content!$K$4:$K$23))=2))&gt;=1,ROW(Content!$J$4:$J$23)-ROW(INDEX(Content!$J$4:$J$23,1,1))+1),4)),"")</f>
        <v/>
      </c>
      <c r="E30" s="85" t="str">
        <f t="array" ref="E30">IFERROR(INDEX(Content!$C$4:$C$23,SMALL(IF((1*(E26=Content!$J$4:$J$23) + 1*((1*(E26&gt;=Content!$J$4:$J$23)+1*(E26&lt;=Content!$K$4:$K$23))=2))&gt;=1,ROW(Content!$J$4:$J$23)-ROW(INDEX(Content!$J$4:$J$23,1,1))+1),4)),"")</f>
        <v/>
      </c>
      <c r="F30" s="69" t="str">
        <f t="array" ref="F30">IFERROR(INDEX(Content!$D$4:$D$23,SMALL(IF((1*(E26=Content!$J$4:$J$23) + 1*((1*(E26&gt;=Content!$J$4:$J$23)+1*(E26&lt;=Content!$K$4:$K$23))=2))&gt;=1,ROW(Content!$J$4:$J$23)-ROW(INDEX(Content!$J$4:$J$23,1,1))+1),4)),"")</f>
        <v/>
      </c>
      <c r="G30" s="85" t="str">
        <f t="array" ref="G30">IFERROR(INDEX(Content!$C$4:$C$23,SMALL(IF((1*(G26=Content!$J$4:$J$23) + 1*((1*(G26&gt;=Content!$J$4:$J$23)+1*(G26&lt;=Content!$K$4:$K$23))=2))&gt;=1,ROW(Content!$J$4:$J$23)-ROW(INDEX(Content!$J$4:$J$23,1,1))+1),4)),"")</f>
        <v/>
      </c>
      <c r="H30" s="69" t="str">
        <f t="array" ref="H30">IFERROR(INDEX(Content!$D$4:$D$23,SMALL(IF((1*(G26=Content!$J$4:$J$23) + 1*((1*(G26&gt;=Content!$J$4:$J$23)+1*(G26&lt;=Content!$K$4:$K$23))=2))&gt;=1,ROW(Content!$J$4:$J$23)-ROW(INDEX(Content!$J$4:$J$23,1,1))+1),4)),"")</f>
        <v/>
      </c>
      <c r="I30" s="85" t="str">
        <f t="array" ref="I30">IFERROR(INDEX(Content!$C$4:$C$23,SMALL(IF((1*(I26=Content!$J$4:$J$23) + 1*((1*(I26&gt;=Content!$J$4:$J$23)+1*(I26&lt;=Content!$K$4:$K$23))=2))&gt;=1,ROW(Content!$J$4:$J$23)-ROW(INDEX(Content!$J$4:$J$23,1,1))+1),4)),"")</f>
        <v/>
      </c>
      <c r="J30" s="69" t="str">
        <f t="array" ref="J30">IFERROR(INDEX(Content!$D$4:$D$23,SMALL(IF((1*(I26=Content!$J$4:$J$23) + 1*((1*(I26&gt;=Content!$J$4:$J$23)+1*(I26&lt;=Content!$K$4:$K$23))=2))&gt;=1,ROW(Content!$J$4:$J$23)-ROW(INDEX(Content!$J$4:$J$23,1,1))+1),4)),"")</f>
        <v/>
      </c>
      <c r="K30" s="85" t="str">
        <f t="array" ref="K30">IFERROR(INDEX(Content!$C$4:$C$23,SMALL(IF((1*(K26=Content!$J$4:$J$23) + 1*((1*(K26&gt;=Content!$J$4:$J$23)+1*(K26&lt;=Content!$K$4:$K$23))=2))&gt;=1,ROW(Content!$J$4:$J$23)-ROW(INDEX(Content!$J$4:$J$23,1,1))+1),4)),"")</f>
        <v>PUBLISHED</v>
      </c>
      <c r="L30" s="69" t="str">
        <f t="array" ref="L30">IFERROR(INDEX(Content!$D$4:$D$23,SMALL(IF((1*(K26=Content!$J$4:$J$23) + 1*((1*(K26&gt;=Content!$J$4:$J$23)+1*(K26&lt;=Content!$K$4:$K$23))=2))&gt;=1,ROW(Content!$J$4:$J$23)-ROW(INDEX(Content!$J$4:$J$23,1,1))+1),4)),"")</f>
        <v>Marketing 101</v>
      </c>
      <c r="M30" s="85" t="str">
        <f t="array" ref="M30">IFERROR(INDEX(Content!$C$4:$C$23,SMALL(IF((1*(M26=Content!$J$4:$J$23) + 1*((1*(M26&gt;=Content!$J$4:$J$23)+1*(M26&lt;=Content!$K$4:$K$23))=2))&gt;=1,ROW(Content!$J$4:$J$23)-ROW(INDEX(Content!$J$4:$J$23,1,1))+1),4)),"")</f>
        <v>ON HOLD</v>
      </c>
      <c r="N30" s="69" t="str">
        <f t="array" ref="N30">IFERROR(INDEX(Content!$D$4:$D$23,SMALL(IF((1*(M26=Content!$J$4:$J$23) + 1*((1*(M26&gt;=Content!$J$4:$J$23)+1*(M26&lt;=Content!$K$4:$K$23))=2))&gt;=1,ROW(Content!$J$4:$J$23)-ROW(INDEX(Content!$J$4:$J$23,1,1))+1),4)),"")</f>
        <v>How to Watch Paint Dry</v>
      </c>
    </row>
    <row r="31" spans="1:16" s="26" customFormat="1" ht="21.75" customHeight="1" x14ac:dyDescent="0.2">
      <c r="A31" s="85" t="str">
        <f t="array" ref="A31">IFERROR(INDEX(Content!$C$4:$C$23,SMALL(IF((1*(A26=Content!$J$4:$J$23) + 1*((1*(A26&gt;=Content!$J$4:$J$23)+1*(A26&lt;=Content!$K$4:$K$23))=2))&gt;=1,ROW(Content!$J$4:$J$23)-ROW(INDEX(Content!$J$4:$J$23,1,1))+1),5)),"")</f>
        <v/>
      </c>
      <c r="B31" s="69" t="str">
        <f t="array" ref="B31">IFERROR(INDEX(Content!$D$4:$D$23,SMALL(IF((1*(A26=Content!$J$4:$J$23) + 1*((1*(A26&gt;=Content!$J$4:$J$23)+1*(A26&lt;=Content!$K$4:$K$23))=2))&gt;=1,ROW(Content!$J$4:$J$23)-ROW(INDEX(Content!$J$4:$J$23,1,1))+1),5)),"")</f>
        <v/>
      </c>
      <c r="C31" s="85" t="str">
        <f t="array" ref="C31">IFERROR(INDEX(Content!$C$4:$C$23,SMALL(IF((1*(C26=Content!$J$4:$J$23) + 1*((1*(C26&gt;=Content!$J$4:$J$23)+1*(C26&lt;=Content!$K$4:$K$23))=2))&gt;=1,ROW(Content!$J$4:$J$23)-ROW(INDEX(Content!$J$4:$J$23,1,1))+1),5)),"")</f>
        <v/>
      </c>
      <c r="D31" s="69" t="str">
        <f t="array" ref="D31">IFERROR(INDEX(Content!$D$4:$D$23,SMALL(IF((1*(C26=Content!$J$4:$J$23) + 1*((1*(C26&gt;=Content!$J$4:$J$23)+1*(C26&lt;=Content!$K$4:$K$23))=2))&gt;=1,ROW(Content!$J$4:$J$23)-ROW(INDEX(Content!$J$4:$J$23,1,1))+1),5)),"")</f>
        <v/>
      </c>
      <c r="E31" s="85" t="str">
        <f t="array" ref="E31">IFERROR(INDEX(Content!$C$4:$C$23,SMALL(IF((1*(E26=Content!$J$4:$J$23) + 1*((1*(E26&gt;=Content!$J$4:$J$23)+1*(E26&lt;=Content!$K$4:$K$23))=2))&gt;=1,ROW(Content!$J$4:$J$23)-ROW(INDEX(Content!$J$4:$J$23,1,1))+1),5)),"")</f>
        <v/>
      </c>
      <c r="F31" s="69" t="str">
        <f t="array" ref="F31">IFERROR(INDEX(Content!$D$4:$D$23,SMALL(IF((1*(E26=Content!$J$4:$J$23) + 1*((1*(E26&gt;=Content!$J$4:$J$23)+1*(E26&lt;=Content!$K$4:$K$23))=2))&gt;=1,ROW(Content!$J$4:$J$23)-ROW(INDEX(Content!$J$4:$J$23,1,1))+1),5)),"")</f>
        <v/>
      </c>
      <c r="G31" s="85" t="str">
        <f t="array" ref="G31">IFERROR(INDEX(Content!$C$4:$C$23,SMALL(IF((1*(G26=Content!$J$4:$J$23) + 1*((1*(G26&gt;=Content!$J$4:$J$23)+1*(G26&lt;=Content!$K$4:$K$23))=2))&gt;=1,ROW(Content!$J$4:$J$23)-ROW(INDEX(Content!$J$4:$J$23,1,1))+1),5)),"")</f>
        <v/>
      </c>
      <c r="H31" s="69" t="str">
        <f t="array" ref="H31">IFERROR(INDEX(Content!$D$4:$D$23,SMALL(IF((1*(G26=Content!$J$4:$J$23) + 1*((1*(G26&gt;=Content!$J$4:$J$23)+1*(G26&lt;=Content!$K$4:$K$23))=2))&gt;=1,ROW(Content!$J$4:$J$23)-ROW(INDEX(Content!$J$4:$J$23,1,1))+1),5)),"")</f>
        <v/>
      </c>
      <c r="I31" s="85" t="str">
        <f t="array" ref="I31">IFERROR(INDEX(Content!$C$4:$C$23,SMALL(IF((1*(I26=Content!$J$4:$J$23) + 1*((1*(I26&gt;=Content!$J$4:$J$23)+1*(I26&lt;=Content!$K$4:$K$23))=2))&gt;=1,ROW(Content!$J$4:$J$23)-ROW(INDEX(Content!$J$4:$J$23,1,1))+1),5)),"")</f>
        <v/>
      </c>
      <c r="J31" s="69" t="str">
        <f t="array" ref="J31">IFERROR(INDEX(Content!$D$4:$D$23,SMALL(IF((1*(I26=Content!$J$4:$J$23) + 1*((1*(I26&gt;=Content!$J$4:$J$23)+1*(I26&lt;=Content!$K$4:$K$23))=2))&gt;=1,ROW(Content!$J$4:$J$23)-ROW(INDEX(Content!$J$4:$J$23,1,1))+1),5)),"")</f>
        <v/>
      </c>
      <c r="K31" s="85" t="str">
        <f t="array" ref="K31">IFERROR(INDEX(Content!$C$4:$C$23,SMALL(IF((1*(K26=Content!$J$4:$J$23) + 1*((1*(K26&gt;=Content!$J$4:$J$23)+1*(K26&lt;=Content!$K$4:$K$23))=2))&gt;=1,ROW(Content!$J$4:$J$23)-ROW(INDEX(Content!$J$4:$J$23,1,1))+1),5)),"")</f>
        <v>ON HOLD</v>
      </c>
      <c r="L31" s="69" t="str">
        <f t="array" ref="L31">IFERROR(INDEX(Content!$D$4:$D$23,SMALL(IF((1*(K26=Content!$J$4:$J$23) + 1*((1*(K26&gt;=Content!$J$4:$J$23)+1*(K26&lt;=Content!$K$4:$K$23))=2))&gt;=1,ROW(Content!$J$4:$J$23)-ROW(INDEX(Content!$J$4:$J$23,1,1))+1),5)),"")</f>
        <v>How to Watch Paint Dry</v>
      </c>
      <c r="M31" s="85" t="str">
        <f t="array" ref="M31">IFERROR(INDEX(Content!$C$4:$C$23,SMALL(IF((1*(M26=Content!$J$4:$J$23) + 1*((1*(M26&gt;=Content!$J$4:$J$23)+1*(M26&lt;=Content!$K$4:$K$23))=2))&gt;=1,ROW(Content!$J$4:$J$23)-ROW(INDEX(Content!$J$4:$J$23,1,1))+1),5)),"")</f>
        <v/>
      </c>
      <c r="N31" s="69" t="str">
        <f t="array" ref="N31">IFERROR(INDEX(Content!$D$4:$D$23,SMALL(IF((1*(M26=Content!$J$4:$J$23) + 1*((1*(M26&gt;=Content!$J$4:$J$23)+1*(M26&lt;=Content!$K$4:$K$23))=2))&gt;=1,ROW(Content!$J$4:$J$23)-ROW(INDEX(Content!$J$4:$J$23,1,1))+1),5)),"")</f>
        <v/>
      </c>
    </row>
    <row r="32" spans="1:16" s="26" customFormat="1" ht="21.75" customHeight="1" x14ac:dyDescent="0.2">
      <c r="A32" s="85" t="str">
        <f t="array" ref="A32">IFERROR(INDEX(Content!$C$4:$C$23,SMALL(IF((1*(A26=Content!$J$4:$J$23) + 1*((1*(A26&gt;=Content!$J$4:$J$23)+1*(A26&lt;=Content!$K$4:$K$23))=2))&gt;=1,ROW(Content!$J$4:$J$23)-ROW(INDEX(Content!$J$4:$J$23,1,1))+1),6)),"")</f>
        <v/>
      </c>
      <c r="B32" s="69" t="str">
        <f t="array" ref="B32">IFERROR(INDEX(Content!$D$4:$D$23,SMALL(IF((1*(A26=Content!$J$4:$J$23) + 1*((1*(A26&gt;=Content!$J$4:$J$23)+1*(A26&lt;=Content!$K$4:$K$23))=2))&gt;=1,ROW(Content!$J$4:$J$23)-ROW(INDEX(Content!$J$4:$J$23,1,1))+1),6)),"")</f>
        <v/>
      </c>
      <c r="C32" s="85" t="str">
        <f t="array" ref="C32">IFERROR(INDEX(Content!$C$4:$C$23,SMALL(IF((1*(C26=Content!$J$4:$J$23) + 1*((1*(C26&gt;=Content!$J$4:$J$23)+1*(C26&lt;=Content!$K$4:$K$23))=2))&gt;=1,ROW(Content!$J$4:$J$23)-ROW(INDEX(Content!$J$4:$J$23,1,1))+1),6)),"")</f>
        <v/>
      </c>
      <c r="D32" s="69" t="str">
        <f t="array" ref="D32">IFERROR(INDEX(Content!$D$4:$D$23,SMALL(IF((1*(C26=Content!$J$4:$J$23) + 1*((1*(C26&gt;=Content!$J$4:$J$23)+1*(C26&lt;=Content!$K$4:$K$23))=2))&gt;=1,ROW(Content!$J$4:$J$23)-ROW(INDEX(Content!$J$4:$J$23,1,1))+1),6)),"")</f>
        <v/>
      </c>
      <c r="E32" s="85" t="str">
        <f t="array" ref="E32">IFERROR(INDEX(Content!$C$4:$C$23,SMALL(IF((1*(E26=Content!$J$4:$J$23) + 1*((1*(E26&gt;=Content!$J$4:$J$23)+1*(E26&lt;=Content!$K$4:$K$23))=2))&gt;=1,ROW(Content!$J$4:$J$23)-ROW(INDEX(Content!$J$4:$J$23,1,1))+1),6)),"")</f>
        <v/>
      </c>
      <c r="F32" s="69" t="str">
        <f t="array" ref="F32">IFERROR(INDEX(Content!$D$4:$D$23,SMALL(IF((1*(E26=Content!$J$4:$J$23) + 1*((1*(E26&gt;=Content!$J$4:$J$23)+1*(E26&lt;=Content!$K$4:$K$23))=2))&gt;=1,ROW(Content!$J$4:$J$23)-ROW(INDEX(Content!$J$4:$J$23,1,1))+1),6)),"")</f>
        <v/>
      </c>
      <c r="G32" s="85" t="str">
        <f t="array" ref="G32">IFERROR(INDEX(Content!$C$4:$C$23,SMALL(IF((1*(G26=Content!$J$4:$J$23) + 1*((1*(G26&gt;=Content!$J$4:$J$23)+1*(G26&lt;=Content!$K$4:$K$23))=2))&gt;=1,ROW(Content!$J$4:$J$23)-ROW(INDEX(Content!$J$4:$J$23,1,1))+1),6)),"")</f>
        <v/>
      </c>
      <c r="H32" s="69" t="str">
        <f t="array" ref="H32">IFERROR(INDEX(Content!$D$4:$D$23,SMALL(IF((1*(G26=Content!$J$4:$J$23) + 1*((1*(G26&gt;=Content!$J$4:$J$23)+1*(G26&lt;=Content!$K$4:$K$23))=2))&gt;=1,ROW(Content!$J$4:$J$23)-ROW(INDEX(Content!$J$4:$J$23,1,1))+1),6)),"")</f>
        <v/>
      </c>
      <c r="I32" s="85" t="str">
        <f t="array" ref="I32">IFERROR(INDEX(Content!$C$4:$C$23,SMALL(IF((1*(I26=Content!$J$4:$J$23) + 1*((1*(I26&gt;=Content!$J$4:$J$23)+1*(I26&lt;=Content!$K$4:$K$23))=2))&gt;=1,ROW(Content!$J$4:$J$23)-ROW(INDEX(Content!$J$4:$J$23,1,1))+1),6)),"")</f>
        <v/>
      </c>
      <c r="J32" s="69" t="str">
        <f t="array" ref="J32">IFERROR(INDEX(Content!$D$4:$D$23,SMALL(IF((1*(I26=Content!$J$4:$J$23) + 1*((1*(I26&gt;=Content!$J$4:$J$23)+1*(I26&lt;=Content!$K$4:$K$23))=2))&gt;=1,ROW(Content!$J$4:$J$23)-ROW(INDEX(Content!$J$4:$J$23,1,1))+1),6)),"")</f>
        <v/>
      </c>
      <c r="K32" s="85" t="str">
        <f t="array" ref="K32">IFERROR(INDEX(Content!$C$4:$C$23,SMALL(IF((1*(K26=Content!$J$4:$J$23) + 1*((1*(K26&gt;=Content!$J$4:$J$23)+1*(K26&lt;=Content!$K$4:$K$23))=2))&gt;=1,ROW(Content!$J$4:$J$23)-ROW(INDEX(Content!$J$4:$J$23,1,1))+1),6)),"")</f>
        <v/>
      </c>
      <c r="L32" s="69" t="str">
        <f t="array" ref="L32">IFERROR(INDEX(Content!$D$4:$D$23,SMALL(IF((1*(K26=Content!$J$4:$J$23) + 1*((1*(K26&gt;=Content!$J$4:$J$23)+1*(K26&lt;=Content!$K$4:$K$23))=2))&gt;=1,ROW(Content!$J$4:$J$23)-ROW(INDEX(Content!$J$4:$J$23,1,1))+1),6)),"")</f>
        <v/>
      </c>
      <c r="M32" s="85" t="str">
        <f t="array" ref="M32">IFERROR(INDEX(Content!$C$4:$C$23,SMALL(IF((1*(M26=Content!$J$4:$J$23) + 1*((1*(M26&gt;=Content!$J$4:$J$23)+1*(M26&lt;=Content!$K$4:$K$23))=2))&gt;=1,ROW(Content!$J$4:$J$23)-ROW(INDEX(Content!$J$4:$J$23,1,1))+1),6)),"")</f>
        <v/>
      </c>
      <c r="N32" s="69" t="str">
        <f t="array" ref="N32">IFERROR(INDEX(Content!$D$4:$D$23,SMALL(IF((1*(M26=Content!$J$4:$J$23) + 1*((1*(M26&gt;=Content!$J$4:$J$23)+1*(M26&lt;=Content!$K$4:$K$23))=2))&gt;=1,ROW(Content!$J$4:$J$23)-ROW(INDEX(Content!$J$4:$J$23,1,1))+1),6)),"")</f>
        <v/>
      </c>
    </row>
    <row r="33" spans="1:14" s="26" customFormat="1" ht="21.75" hidden="1" customHeight="1" x14ac:dyDescent="0.2">
      <c r="A33" s="85" t="str">
        <f t="array" ref="A33">IFERROR(INDEX(Content!$C$4:$C$23,SMALL(IF((1*(A26=Content!$J$4:$J$23) + 1*((1*(A26&gt;=Content!$J$4:$J$23)+1*(A26&lt;=Content!$K$4:$K$23))=2))&gt;=1,ROW(Content!$J$4:$J$23)-ROW(INDEX(Content!$J$4:$J$23,1,1))+1),7)),"")</f>
        <v/>
      </c>
      <c r="B33" s="69" t="str">
        <f t="array" ref="B33">IFERROR(INDEX(Content!$D$4:$D$23,SMALL(IF((1*(A26=Content!$J$4:$J$23) + 1*((1*(A26&gt;=Content!$J$4:$J$23)+1*(A26&lt;=Content!$K$4:$K$23))=2))&gt;=1,ROW(Content!$J$4:$J$23)-ROW(INDEX(Content!$J$4:$J$23,1,1))+1),7)),"")</f>
        <v/>
      </c>
      <c r="C33" s="85" t="str">
        <f t="array" ref="C33">IFERROR(INDEX(Content!$C$4:$C$23,SMALL(IF((1*(C26=Content!$J$4:$J$23) + 1*((1*(C26&gt;=Content!$J$4:$J$23)+1*(C26&lt;=Content!$K$4:$K$23))=2))&gt;=1,ROW(Content!$J$4:$J$23)-ROW(INDEX(Content!$J$4:$J$23,1,1))+1),7)),"")</f>
        <v/>
      </c>
      <c r="D33" s="69" t="str">
        <f t="array" ref="D33">IFERROR(INDEX(Content!$D$4:$D$23,SMALL(IF((1*(C26=Content!$J$4:$J$23) + 1*((1*(C26&gt;=Content!$J$4:$J$23)+1*(C26&lt;=Content!$K$4:$K$23))=2))&gt;=1,ROW(Content!$J$4:$J$23)-ROW(INDEX(Content!$J$4:$J$23,1,1))+1),7)),"")</f>
        <v/>
      </c>
      <c r="E33" s="85" t="str">
        <f t="array" ref="E33">IFERROR(INDEX(Content!$C$4:$C$23,SMALL(IF((1*(E26=Content!$J$4:$J$23) + 1*((1*(E26&gt;=Content!$J$4:$J$23)+1*(E26&lt;=Content!$K$4:$K$23))=2))&gt;=1,ROW(Content!$J$4:$J$23)-ROW(INDEX(Content!$J$4:$J$23,1,1))+1),7)),"")</f>
        <v/>
      </c>
      <c r="F33" s="69" t="str">
        <f t="array" ref="F33">IFERROR(INDEX(Content!$D$4:$D$23,SMALL(IF((1*(E26=Content!$J$4:$J$23) + 1*((1*(E26&gt;=Content!$J$4:$J$23)+1*(E26&lt;=Content!$K$4:$K$23))=2))&gt;=1,ROW(Content!$J$4:$J$23)-ROW(INDEX(Content!$J$4:$J$23,1,1))+1),7)),"")</f>
        <v/>
      </c>
      <c r="G33" s="85" t="str">
        <f t="array" ref="G33">IFERROR(INDEX(Content!$C$4:$C$23,SMALL(IF((1*(G26=Content!$J$4:$J$23) + 1*((1*(G26&gt;=Content!$J$4:$J$23)+1*(G26&lt;=Content!$K$4:$K$23))=2))&gt;=1,ROW(Content!$J$4:$J$23)-ROW(INDEX(Content!$J$4:$J$23,1,1))+1),7)),"")</f>
        <v/>
      </c>
      <c r="H33" s="69" t="str">
        <f t="array" ref="H33">IFERROR(INDEX(Content!$D$4:$D$23,SMALL(IF((1*(G26=Content!$J$4:$J$23) + 1*((1*(G26&gt;=Content!$J$4:$J$23)+1*(G26&lt;=Content!$K$4:$K$23))=2))&gt;=1,ROW(Content!$J$4:$J$23)-ROW(INDEX(Content!$J$4:$J$23,1,1))+1),7)),"")</f>
        <v/>
      </c>
      <c r="I33" s="85" t="str">
        <f t="array" ref="I33">IFERROR(INDEX(Content!$C$4:$C$23,SMALL(IF((1*(I26=Content!$J$4:$J$23) + 1*((1*(I26&gt;=Content!$J$4:$J$23)+1*(I26&lt;=Content!$K$4:$K$23))=2))&gt;=1,ROW(Content!$J$4:$J$23)-ROW(INDEX(Content!$J$4:$J$23,1,1))+1),7)),"")</f>
        <v/>
      </c>
      <c r="J33" s="69" t="str">
        <f t="array" ref="J33">IFERROR(INDEX(Content!$D$4:$D$23,SMALL(IF((1*(I26=Content!$J$4:$J$23) + 1*((1*(I26&gt;=Content!$J$4:$J$23)+1*(I26&lt;=Content!$K$4:$K$23))=2))&gt;=1,ROW(Content!$J$4:$J$23)-ROW(INDEX(Content!$J$4:$J$23,1,1))+1),7)),"")</f>
        <v/>
      </c>
      <c r="K33" s="85" t="str">
        <f t="array" ref="K33">IFERROR(INDEX(Content!$C$4:$C$23,SMALL(IF((1*(K26=Content!$J$4:$J$23) + 1*((1*(K26&gt;=Content!$J$4:$J$23)+1*(K26&lt;=Content!$K$4:$K$23))=2))&gt;=1,ROW(Content!$J$4:$J$23)-ROW(INDEX(Content!$J$4:$J$23,1,1))+1),7)),"")</f>
        <v/>
      </c>
      <c r="L33" s="69" t="str">
        <f t="array" ref="L33">IFERROR(INDEX(Content!$D$4:$D$23,SMALL(IF((1*(K26=Content!$J$4:$J$23) + 1*((1*(K26&gt;=Content!$J$4:$J$23)+1*(K26&lt;=Content!$K$4:$K$23))=2))&gt;=1,ROW(Content!$J$4:$J$23)-ROW(INDEX(Content!$J$4:$J$23,1,1))+1),7)),"")</f>
        <v/>
      </c>
      <c r="M33" s="85" t="str">
        <f t="array" ref="M33">IFERROR(INDEX(Content!$C$4:$C$23,SMALL(IF((1*(M26=Content!$J$4:$J$23) + 1*((1*(M26&gt;=Content!$J$4:$J$23)+1*(M26&lt;=Content!$K$4:$K$23))=2))&gt;=1,ROW(Content!$J$4:$J$23)-ROW(INDEX(Content!$J$4:$J$23,1,1))+1),7)),"")</f>
        <v/>
      </c>
      <c r="N33" s="69" t="str">
        <f t="array" ref="N33">IFERROR(INDEX(Content!$D$4:$D$23,SMALL(IF((1*(M26=Content!$J$4:$J$23) + 1*((1*(M26&gt;=Content!$J$4:$J$23)+1*(M26&lt;=Content!$K$4:$K$23))=2))&gt;=1,ROW(Content!$J$4:$J$23)-ROW(INDEX(Content!$J$4:$J$23,1,1))+1),7)),"")</f>
        <v/>
      </c>
    </row>
    <row r="34" spans="1:14" s="26" customFormat="1" ht="21.75" hidden="1" customHeight="1" x14ac:dyDescent="0.2">
      <c r="A34" s="85" t="str">
        <f t="array" ref="A34">IFERROR(INDEX(Content!$C$4:$C$23,SMALL(IF((1*(A26=Content!$J$4:$J$23) + 1*((1*(A26&gt;=Content!$J$4:$J$23)+1*(A26&lt;=Content!$K$4:$K$23))=2))&gt;=1,ROW(Content!$J$4:$J$23)-ROW(INDEX(Content!$J$4:$J$23,1,1))+1),8)),"")</f>
        <v/>
      </c>
      <c r="B34" s="69" t="str">
        <f t="array" ref="B34">IFERROR(INDEX(Content!$D$4:$D$23,SMALL(IF((1*(A26=Content!$J$4:$J$23) + 1*((1*(A26&gt;=Content!$J$4:$J$23)+1*(A26&lt;=Content!$K$4:$K$23))=2))&gt;=1,ROW(Content!$J$4:$J$23)-ROW(INDEX(Content!$J$4:$J$23,1,1))+1),8)),"")</f>
        <v/>
      </c>
      <c r="C34" s="85" t="str">
        <f t="array" ref="C34">IFERROR(INDEX(Content!$C$4:$C$23,SMALL(IF((1*(C26=Content!$J$4:$J$23) + 1*((1*(C26&gt;=Content!$J$4:$J$23)+1*(C26&lt;=Content!$K$4:$K$23))=2))&gt;=1,ROW(Content!$J$4:$J$23)-ROW(INDEX(Content!$J$4:$J$23,1,1))+1),8)),"")</f>
        <v/>
      </c>
      <c r="D34" s="69" t="str">
        <f t="array" ref="D34">IFERROR(INDEX(Content!$D$4:$D$23,SMALL(IF((1*(C26=Content!$J$4:$J$23) + 1*((1*(C26&gt;=Content!$J$4:$J$23)+1*(C26&lt;=Content!$K$4:$K$23))=2))&gt;=1,ROW(Content!$J$4:$J$23)-ROW(INDEX(Content!$J$4:$J$23,1,1))+1),8)),"")</f>
        <v/>
      </c>
      <c r="E34" s="85" t="str">
        <f t="array" ref="E34">IFERROR(INDEX(Content!$C$4:$C$23,SMALL(IF((1*(E26=Content!$J$4:$J$23) + 1*((1*(E26&gt;=Content!$J$4:$J$23)+1*(E26&lt;=Content!$K$4:$K$23))=2))&gt;=1,ROW(Content!$J$4:$J$23)-ROW(INDEX(Content!$J$4:$J$23,1,1))+1),8)),"")</f>
        <v/>
      </c>
      <c r="F34" s="69" t="str">
        <f t="array" ref="F34">IFERROR(INDEX(Content!$D$4:$D$23,SMALL(IF((1*(E26=Content!$J$4:$J$23) + 1*((1*(E26&gt;=Content!$J$4:$J$23)+1*(E26&lt;=Content!$K$4:$K$23))=2))&gt;=1,ROW(Content!$J$4:$J$23)-ROW(INDEX(Content!$J$4:$J$23,1,1))+1),8)),"")</f>
        <v/>
      </c>
      <c r="G34" s="85" t="str">
        <f t="array" ref="G34">IFERROR(INDEX(Content!$C$4:$C$23,SMALL(IF((1*(G26=Content!$J$4:$J$23) + 1*((1*(G26&gt;=Content!$J$4:$J$23)+1*(G26&lt;=Content!$K$4:$K$23))=2))&gt;=1,ROW(Content!$J$4:$J$23)-ROW(INDEX(Content!$J$4:$J$23,1,1))+1),8)),"")</f>
        <v/>
      </c>
      <c r="H34" s="69" t="str">
        <f t="array" ref="H34">IFERROR(INDEX(Content!$D$4:$D$23,SMALL(IF((1*(G26=Content!$J$4:$J$23) + 1*((1*(G26&gt;=Content!$J$4:$J$23)+1*(G26&lt;=Content!$K$4:$K$23))=2))&gt;=1,ROW(Content!$J$4:$J$23)-ROW(INDEX(Content!$J$4:$J$23,1,1))+1),8)),"")</f>
        <v/>
      </c>
      <c r="I34" s="85" t="str">
        <f t="array" ref="I34">IFERROR(INDEX(Content!$C$4:$C$23,SMALL(IF((1*(I26=Content!$J$4:$J$23) + 1*((1*(I26&gt;=Content!$J$4:$J$23)+1*(I26&lt;=Content!$K$4:$K$23))=2))&gt;=1,ROW(Content!$J$4:$J$23)-ROW(INDEX(Content!$J$4:$J$23,1,1))+1),8)),"")</f>
        <v/>
      </c>
      <c r="J34" s="69" t="str">
        <f t="array" ref="J34">IFERROR(INDEX(Content!$D$4:$D$23,SMALL(IF((1*(I26=Content!$J$4:$J$23) + 1*((1*(I26&gt;=Content!$J$4:$J$23)+1*(I26&lt;=Content!$K$4:$K$23))=2))&gt;=1,ROW(Content!$J$4:$J$23)-ROW(INDEX(Content!$J$4:$J$23,1,1))+1),8)),"")</f>
        <v/>
      </c>
      <c r="K34" s="85" t="str">
        <f t="array" ref="K34">IFERROR(INDEX(Content!$C$4:$C$23,SMALL(IF((1*(K26=Content!$J$4:$J$23) + 1*((1*(K26&gt;=Content!$J$4:$J$23)+1*(K26&lt;=Content!$K$4:$K$23))=2))&gt;=1,ROW(Content!$J$4:$J$23)-ROW(INDEX(Content!$J$4:$J$23,1,1))+1),8)),"")</f>
        <v/>
      </c>
      <c r="L34" s="69" t="str">
        <f t="array" ref="L34">IFERROR(INDEX(Content!$D$4:$D$23,SMALL(IF((1*(K26=Content!$J$4:$J$23) + 1*((1*(K26&gt;=Content!$J$4:$J$23)+1*(K26&lt;=Content!$K$4:$K$23))=2))&gt;=1,ROW(Content!$J$4:$J$23)-ROW(INDEX(Content!$J$4:$J$23,1,1))+1),8)),"")</f>
        <v/>
      </c>
      <c r="M34" s="85" t="str">
        <f t="array" ref="M34">IFERROR(INDEX(Content!$C$4:$C$23,SMALL(IF((1*(M26=Content!$J$4:$J$23) + 1*((1*(M26&gt;=Content!$J$4:$J$23)+1*(M26&lt;=Content!$K$4:$K$23))=2))&gt;=1,ROW(Content!$J$4:$J$23)-ROW(INDEX(Content!$J$4:$J$23,1,1))+1),8)),"")</f>
        <v/>
      </c>
      <c r="N34" s="69" t="str">
        <f t="array" ref="N34">IFERROR(INDEX(Content!$D$4:$D$23,SMALL(IF((1*(M26=Content!$J$4:$J$23) + 1*((1*(M26&gt;=Content!$J$4:$J$23)+1*(M26&lt;=Content!$K$4:$K$23))=2))&gt;=1,ROW(Content!$J$4:$J$23)-ROW(INDEX(Content!$J$4:$J$23,1,1))+1),8)),"")</f>
        <v/>
      </c>
    </row>
    <row r="35" spans="1:14" s="26" customFormat="1" ht="21.75" hidden="1" customHeight="1" x14ac:dyDescent="0.2">
      <c r="A35" s="85" t="str">
        <f t="array" ref="A35">IFERROR(INDEX(Content!$C$4:$C$23,SMALL(IF((1*(A26=Content!$J$4:$J$23) + 1*((1*(A26&gt;=Content!$J$4:$J$23)+1*(A26&lt;=Content!$K$4:$K$23))=2))&gt;=1,ROW(Content!$J$4:$J$23)-ROW(INDEX(Content!$J$4:$J$23,1,1))+1),9)),"")</f>
        <v/>
      </c>
      <c r="B35" s="69" t="str">
        <f t="array" ref="B35">IFERROR(INDEX(Content!$D$4:$D$23,SMALL(IF((1*(A26=Content!$J$4:$J$23) + 1*((1*(A26&gt;=Content!$J$4:$J$23)+1*(A26&lt;=Content!$K$4:$K$23))=2))&gt;=1,ROW(Content!$J$4:$J$23)-ROW(INDEX(Content!$J$4:$J$23,1,1))+1),9)),"")</f>
        <v/>
      </c>
      <c r="C35" s="85" t="str">
        <f t="array" ref="C35">IFERROR(INDEX(Content!$C$4:$C$23,SMALL(IF((1*(C26=Content!$J$4:$J$23) + 1*((1*(C26&gt;=Content!$J$4:$J$23)+1*(C26&lt;=Content!$K$4:$K$23))=2))&gt;=1,ROW(Content!$J$4:$J$23)-ROW(INDEX(Content!$J$4:$J$23,1,1))+1),9)),"")</f>
        <v/>
      </c>
      <c r="D35" s="69" t="str">
        <f t="array" ref="D35">IFERROR(INDEX(Content!$D$4:$D$23,SMALL(IF((1*(C26=Content!$J$4:$J$23) + 1*((1*(C26&gt;=Content!$J$4:$J$23)+1*(C26&lt;=Content!$K$4:$K$23))=2))&gt;=1,ROW(Content!$J$4:$J$23)-ROW(INDEX(Content!$J$4:$J$23,1,1))+1),9)),"")</f>
        <v/>
      </c>
      <c r="E35" s="85" t="str">
        <f t="array" ref="E35">IFERROR(INDEX(Content!$C$4:$C$23,SMALL(IF((1*(E26=Content!$J$4:$J$23) + 1*((1*(E26&gt;=Content!$J$4:$J$23)+1*(E26&lt;=Content!$K$4:$K$23))=2))&gt;=1,ROW(Content!$J$4:$J$23)-ROW(INDEX(Content!$J$4:$J$23,1,1))+1),9)),"")</f>
        <v/>
      </c>
      <c r="F35" s="69" t="str">
        <f t="array" ref="F35">IFERROR(INDEX(Content!$D$4:$D$23,SMALL(IF((1*(E26=Content!$J$4:$J$23) + 1*((1*(E26&gt;=Content!$J$4:$J$23)+1*(E26&lt;=Content!$K$4:$K$23))=2))&gt;=1,ROW(Content!$J$4:$J$23)-ROW(INDEX(Content!$J$4:$J$23,1,1))+1),9)),"")</f>
        <v/>
      </c>
      <c r="G35" s="85" t="str">
        <f t="array" ref="G35">IFERROR(INDEX(Content!$C$4:$C$23,SMALL(IF((1*(G26=Content!$J$4:$J$23) + 1*((1*(G26&gt;=Content!$J$4:$J$23)+1*(G26&lt;=Content!$K$4:$K$23))=2))&gt;=1,ROW(Content!$J$4:$J$23)-ROW(INDEX(Content!$J$4:$J$23,1,1))+1),9)),"")</f>
        <v/>
      </c>
      <c r="H35" s="69" t="str">
        <f t="array" ref="H35">IFERROR(INDEX(Content!$D$4:$D$23,SMALL(IF((1*(G26=Content!$J$4:$J$23) + 1*((1*(G26&gt;=Content!$J$4:$J$23)+1*(G26&lt;=Content!$K$4:$K$23))=2))&gt;=1,ROW(Content!$J$4:$J$23)-ROW(INDEX(Content!$J$4:$J$23,1,1))+1),9)),"")</f>
        <v/>
      </c>
      <c r="I35" s="85" t="str">
        <f t="array" ref="I35">IFERROR(INDEX(Content!$C$4:$C$23,SMALL(IF((1*(I26=Content!$J$4:$J$23) + 1*((1*(I26&gt;=Content!$J$4:$J$23)+1*(I26&lt;=Content!$K$4:$K$23))=2))&gt;=1,ROW(Content!$J$4:$J$23)-ROW(INDEX(Content!$J$4:$J$23,1,1))+1),9)),"")</f>
        <v/>
      </c>
      <c r="J35" s="69" t="str">
        <f t="array" ref="J35">IFERROR(INDEX(Content!$D$4:$D$23,SMALL(IF((1*(I26=Content!$J$4:$J$23) + 1*((1*(I26&gt;=Content!$J$4:$J$23)+1*(I26&lt;=Content!$K$4:$K$23))=2))&gt;=1,ROW(Content!$J$4:$J$23)-ROW(INDEX(Content!$J$4:$J$23,1,1))+1),9)),"")</f>
        <v/>
      </c>
      <c r="K35" s="85" t="str">
        <f t="array" ref="K35">IFERROR(INDEX(Content!$C$4:$C$23,SMALL(IF((1*(K26=Content!$J$4:$J$23) + 1*((1*(K26&gt;=Content!$J$4:$J$23)+1*(K26&lt;=Content!$K$4:$K$23))=2))&gt;=1,ROW(Content!$J$4:$J$23)-ROW(INDEX(Content!$J$4:$J$23,1,1))+1),9)),"")</f>
        <v/>
      </c>
      <c r="L35" s="69" t="str">
        <f t="array" ref="L35">IFERROR(INDEX(Content!$D$4:$D$23,SMALL(IF((1*(K26=Content!$J$4:$J$23) + 1*((1*(K26&gt;=Content!$J$4:$J$23)+1*(K26&lt;=Content!$K$4:$K$23))=2))&gt;=1,ROW(Content!$J$4:$J$23)-ROW(INDEX(Content!$J$4:$J$23,1,1))+1),9)),"")</f>
        <v/>
      </c>
      <c r="M35" s="85" t="str">
        <f t="array" ref="M35">IFERROR(INDEX(Content!$C$4:$C$23,SMALL(IF((1*(M26=Content!$J$4:$J$23) + 1*((1*(M26&gt;=Content!$J$4:$J$23)+1*(M26&lt;=Content!$K$4:$K$23))=2))&gt;=1,ROW(Content!$J$4:$J$23)-ROW(INDEX(Content!$J$4:$J$23,1,1))+1),9)),"")</f>
        <v/>
      </c>
      <c r="N35" s="69" t="str">
        <f t="array" ref="N35">IFERROR(INDEX(Content!$D$4:$D$23,SMALL(IF((1*(M26=Content!$J$4:$J$23) + 1*((1*(M26&gt;=Content!$J$4:$J$23)+1*(M26&lt;=Content!$K$4:$K$23))=2))&gt;=1,ROW(Content!$J$4:$J$23)-ROW(INDEX(Content!$J$4:$J$23,1,1))+1),9)),"")</f>
        <v/>
      </c>
    </row>
    <row r="36" spans="1:14" s="26" customFormat="1" ht="21.75" hidden="1" customHeight="1" x14ac:dyDescent="0.2">
      <c r="A36" s="86" t="str">
        <f t="array" ref="A36">IFERROR(INDEX(Content!$C$4:$C$23,SMALL(IF((1*(A26=Content!$J$4:$J$23) + 1*((1*(A26&gt;=Content!$J$4:$J$23)+1*(A26&lt;=Content!$K$4:$K$23))=2))&gt;=1,ROW(Content!$J$4:$J$23)-ROW(INDEX(Content!$J$4:$J$23,1,1))+1),10)),"")</f>
        <v/>
      </c>
      <c r="B36" s="70" t="str">
        <f t="array" ref="B36">IFERROR(INDEX(Content!$D$4:$D$23,SMALL(IF((1*(A26=Content!$J$4:$J$23) + 1*((1*(A26&gt;=Content!$J$4:$J$23)+1*(A26&lt;=Content!$K$4:$K$23))=2))&gt;=1,ROW(Content!$J$4:$J$23)-ROW(INDEX(Content!$J$4:$J$23,1,1))+1),10)),"")</f>
        <v/>
      </c>
      <c r="C36" s="86" t="str">
        <f t="array" ref="C36">IFERROR(INDEX(Content!$C$4:$C$23,SMALL(IF((1*(C26=Content!$J$4:$J$23) + 1*((1*(C26&gt;=Content!$J$4:$J$23)+1*(C26&lt;=Content!$K$4:$K$23))=2))&gt;=1,ROW(Content!$J$4:$J$23)-ROW(INDEX(Content!$J$4:$J$23,1,1))+1),10)),"")</f>
        <v/>
      </c>
      <c r="D36" s="70" t="str">
        <f t="array" ref="D36">IFERROR(INDEX(Content!$D$4:$D$23,SMALL(IF((1*(C26=Content!$J$4:$J$23) + 1*((1*(C26&gt;=Content!$J$4:$J$23)+1*(C26&lt;=Content!$K$4:$K$23))=2))&gt;=1,ROW(Content!$J$4:$J$23)-ROW(INDEX(Content!$J$4:$J$23,1,1))+1),10)),"")</f>
        <v/>
      </c>
      <c r="E36" s="86" t="str">
        <f t="array" ref="E36">IFERROR(INDEX(Content!$C$4:$C$23,SMALL(IF((1*(E26=Content!$J$4:$J$23) + 1*((1*(E26&gt;=Content!$J$4:$J$23)+1*(E26&lt;=Content!$K$4:$K$23))=2))&gt;=1,ROW(Content!$J$4:$J$23)-ROW(INDEX(Content!$J$4:$J$23,1,1))+1),10)),"")</f>
        <v/>
      </c>
      <c r="F36" s="70" t="str">
        <f t="array" ref="F36">IFERROR(INDEX(Content!$D$4:$D$23,SMALL(IF((1*(E26=Content!$J$4:$J$23) + 1*((1*(E26&gt;=Content!$J$4:$J$23)+1*(E26&lt;=Content!$K$4:$K$23))=2))&gt;=1,ROW(Content!$J$4:$J$23)-ROW(INDEX(Content!$J$4:$J$23,1,1))+1),10)),"")</f>
        <v/>
      </c>
      <c r="G36" s="86" t="str">
        <f t="array" ref="G36">IFERROR(INDEX(Content!$C$4:$C$23,SMALL(IF((1*(G26=Content!$J$4:$J$23) + 1*((1*(G26&gt;=Content!$J$4:$J$23)+1*(G26&lt;=Content!$K$4:$K$23))=2))&gt;=1,ROW(Content!$J$4:$J$23)-ROW(INDEX(Content!$J$4:$J$23,1,1))+1),10)),"")</f>
        <v/>
      </c>
      <c r="H36" s="70" t="str">
        <f t="array" ref="H36">IFERROR(INDEX(Content!$D$4:$D$23,SMALL(IF((1*(G26=Content!$J$4:$J$23) + 1*((1*(G26&gt;=Content!$J$4:$J$23)+1*(G26&lt;=Content!$K$4:$K$23))=2))&gt;=1,ROW(Content!$J$4:$J$23)-ROW(INDEX(Content!$J$4:$J$23,1,1))+1),10)),"")</f>
        <v/>
      </c>
      <c r="I36" s="86" t="str">
        <f t="array" ref="I36">IFERROR(INDEX(Content!$C$4:$C$23,SMALL(IF((1*(I26=Content!$J$4:$J$23) + 1*((1*(I26&gt;=Content!$J$4:$J$23)+1*(I26&lt;=Content!$K$4:$K$23))=2))&gt;=1,ROW(Content!$J$4:$J$23)-ROW(INDEX(Content!$J$4:$J$23,1,1))+1),10)),"")</f>
        <v/>
      </c>
      <c r="J36" s="70" t="str">
        <f t="array" ref="J36">IFERROR(INDEX(Content!$D$4:$D$23,SMALL(IF((1*(I26=Content!$J$4:$J$23) + 1*((1*(I26&gt;=Content!$J$4:$J$23)+1*(I26&lt;=Content!$K$4:$K$23))=2))&gt;=1,ROW(Content!$J$4:$J$23)-ROW(INDEX(Content!$J$4:$J$23,1,1))+1),10)),"")</f>
        <v/>
      </c>
      <c r="K36" s="86" t="str">
        <f t="array" ref="K36">IFERROR(INDEX(Content!$C$4:$C$23,SMALL(IF((1*(K26=Content!$J$4:$J$23) + 1*((1*(K26&gt;=Content!$J$4:$J$23)+1*(K26&lt;=Content!$K$4:$K$23))=2))&gt;=1,ROW(Content!$J$4:$J$23)-ROW(INDEX(Content!$J$4:$J$23,1,1))+1),10)),"")</f>
        <v/>
      </c>
      <c r="L36" s="70" t="str">
        <f t="array" ref="L36">IFERROR(INDEX(Content!$D$4:$D$23,SMALL(IF((1*(K26=Content!$J$4:$J$23) + 1*((1*(K26&gt;=Content!$J$4:$J$23)+1*(K26&lt;=Content!$K$4:$K$23))=2))&gt;=1,ROW(Content!$J$4:$J$23)-ROW(INDEX(Content!$J$4:$J$23,1,1))+1),10)),"")</f>
        <v/>
      </c>
      <c r="M36" s="86" t="str">
        <f t="array" ref="M36">IFERROR(INDEX(Content!$C$4:$C$23,SMALL(IF((1*(M26=Content!$J$4:$J$23) + 1*((1*(M26&gt;=Content!$J$4:$J$23)+1*(M26&lt;=Content!$K$4:$K$23))=2))&gt;=1,ROW(Content!$J$4:$J$23)-ROW(INDEX(Content!$J$4:$J$23,1,1))+1),10)),"")</f>
        <v/>
      </c>
      <c r="N36" s="70" t="str">
        <f t="array" ref="N36">IFERROR(INDEX(Content!$D$4:$D$23,SMALL(IF((1*(M26=Content!$J$4:$J$23) + 1*((1*(M26&gt;=Content!$J$4:$J$23)+1*(M26&lt;=Content!$K$4:$K$23))=2))&gt;=1,ROW(Content!$J$4:$J$23)-ROW(INDEX(Content!$J$4:$J$23,1,1))+1),10)),"")</f>
        <v/>
      </c>
    </row>
    <row r="37" spans="1:14" s="26" customFormat="1" ht="21.75" customHeight="1" x14ac:dyDescent="0.2">
      <c r="A37" s="87">
        <f>M26+1</f>
        <v>44703</v>
      </c>
      <c r="B37" s="93" t="str">
        <f ca="1">IFERROR(VLOOKUP(A37,Settings!$A$45:$C$94,3,FALSE),"")</f>
        <v/>
      </c>
      <c r="C37" s="87">
        <f t="shared" ref="C37" si="6">A37+1</f>
        <v>44704</v>
      </c>
      <c r="D37" s="93" t="str">
        <f ca="1">IFERROR(VLOOKUP(C37,Settings!$A$45:$C$94,3,FALSE),"")</f>
        <v>Victoria Day (Canada)</v>
      </c>
      <c r="E37" s="87">
        <f t="shared" ref="E37" si="7">C37+1</f>
        <v>44705</v>
      </c>
      <c r="F37" s="93" t="str">
        <f ca="1">IFERROR(VLOOKUP(E37,Settings!$A$45:$C$94,3,FALSE),"")</f>
        <v/>
      </c>
      <c r="G37" s="87">
        <f t="shared" ref="G37" si="8">E37+1</f>
        <v>44706</v>
      </c>
      <c r="H37" s="93" t="str">
        <f ca="1">IFERROR(VLOOKUP(G37,Settings!$A$45:$C$94,3,FALSE),"")</f>
        <v/>
      </c>
      <c r="I37" s="87">
        <f t="shared" ref="I37" si="9">G37+1</f>
        <v>44707</v>
      </c>
      <c r="J37" s="93" t="str">
        <f ca="1">IFERROR(VLOOKUP(I37,Settings!$A$45:$C$94,3,FALSE),"")</f>
        <v/>
      </c>
      <c r="K37" s="87">
        <f t="shared" ref="K37" si="10">I37+1</f>
        <v>44708</v>
      </c>
      <c r="L37" s="93" t="str">
        <f ca="1">IFERROR(VLOOKUP(K37,Settings!$A$45:$C$94,3,FALSE),"")</f>
        <v/>
      </c>
      <c r="M37" s="87">
        <f t="shared" ref="M37" si="11">K37+1</f>
        <v>44709</v>
      </c>
      <c r="N37" s="93" t="str">
        <f ca="1">IFERROR(VLOOKUP(M37,Settings!$A$45:$C$94,3,FALSE),"")</f>
        <v/>
      </c>
    </row>
    <row r="38" spans="1:14" s="26" customFormat="1" ht="21.75" customHeight="1" x14ac:dyDescent="0.2">
      <c r="A38" s="85" t="str">
        <f t="array" ref="A38">IFERROR(INDEX(Content!$C$4:$C$23,SMALL(IF((1*(A37=Content!$J$4:$J$23) + 1*((1*(A37&gt;=Content!$J$4:$J$23)+1*(A37&lt;=Content!$K$4:$K$23))=2))&gt;=1,ROW(Content!$J$4:$J$23)-ROW(INDEX(Content!$J$4:$J$23,1,1))+1),1)),"")</f>
        <v>ASSIGNED</v>
      </c>
      <c r="B38" s="69" t="str">
        <f t="array" ref="B38">IFERROR(INDEX(Content!$D$4:$D$23,SMALL(IF((1*(A37=Content!$J$4:$J$23) + 1*((1*(A37&gt;=Content!$J$4:$J$23)+1*(A37&lt;=Content!$K$4:$K$23))=2))&gt;=1,ROW(Content!$J$4:$J$23)-ROW(INDEX(Content!$J$4:$J$23,1,1))+1),1)),"")</f>
        <v>Top 10 Stock Picks</v>
      </c>
      <c r="C38" s="85" t="str">
        <f t="array" ref="C38">IFERROR(INDEX(Content!$C$4:$C$23,SMALL(IF((1*(C37=Content!$J$4:$J$23) + 1*((1*(C37&gt;=Content!$J$4:$J$23)+1*(C37&lt;=Content!$K$4:$K$23))=2))&gt;=1,ROW(Content!$J$4:$J$23)-ROW(INDEX(Content!$J$4:$J$23,1,1))+1),1)),"")</f>
        <v/>
      </c>
      <c r="D38" s="69" t="str">
        <f t="array" ref="D38">IFERROR(INDEX(Content!$D$4:$D$23,SMALL(IF((1*(C37=Content!$J$4:$J$23) + 1*((1*(C37&gt;=Content!$J$4:$J$23)+1*(C37&lt;=Content!$K$4:$K$23))=2))&gt;=1,ROW(Content!$J$4:$J$23)-ROW(INDEX(Content!$J$4:$J$23,1,1))+1),1)),"")</f>
        <v/>
      </c>
      <c r="E38" s="85" t="str">
        <f t="array" ref="E38">IFERROR(INDEX(Content!$C$4:$C$23,SMALL(IF((1*(E37=Content!$J$4:$J$23) + 1*((1*(E37&gt;=Content!$J$4:$J$23)+1*(E37&lt;=Content!$K$4:$K$23))=2))&gt;=1,ROW(Content!$J$4:$J$23)-ROW(INDEX(Content!$J$4:$J$23,1,1))+1),1)),"")</f>
        <v/>
      </c>
      <c r="F38" s="69" t="str">
        <f t="array" ref="F38">IFERROR(INDEX(Content!$D$4:$D$23,SMALL(IF((1*(E37=Content!$J$4:$J$23) + 1*((1*(E37&gt;=Content!$J$4:$J$23)+1*(E37&lt;=Content!$K$4:$K$23))=2))&gt;=1,ROW(Content!$J$4:$J$23)-ROW(INDEX(Content!$J$4:$J$23,1,1))+1),1)),"")</f>
        <v/>
      </c>
      <c r="G38" s="85" t="str">
        <f t="array" ref="G38">IFERROR(INDEX(Content!$C$4:$C$23,SMALL(IF((1*(G37=Content!$J$4:$J$23) + 1*((1*(G37&gt;=Content!$J$4:$J$23)+1*(G37&lt;=Content!$K$4:$K$23))=2))&gt;=1,ROW(Content!$J$4:$J$23)-ROW(INDEX(Content!$J$4:$J$23,1,1))+1),1)),"")</f>
        <v/>
      </c>
      <c r="H38" s="69" t="str">
        <f t="array" ref="H38">IFERROR(INDEX(Content!$D$4:$D$23,SMALL(IF((1*(G37=Content!$J$4:$J$23) + 1*((1*(G37&gt;=Content!$J$4:$J$23)+1*(G37&lt;=Content!$K$4:$K$23))=2))&gt;=1,ROW(Content!$J$4:$J$23)-ROW(INDEX(Content!$J$4:$J$23,1,1))+1),1)),"")</f>
        <v/>
      </c>
      <c r="I38" s="85" t="str">
        <f t="array" ref="I38">IFERROR(INDEX(Content!$C$4:$C$23,SMALL(IF((1*(I37=Content!$J$4:$J$23) + 1*((1*(I37&gt;=Content!$J$4:$J$23)+1*(I37&lt;=Content!$K$4:$K$23))=2))&gt;=1,ROW(Content!$J$4:$J$23)-ROW(INDEX(Content!$J$4:$J$23,1,1))+1),1)),"")</f>
        <v/>
      </c>
      <c r="J38" s="69" t="str">
        <f t="array" ref="J38">IFERROR(INDEX(Content!$D$4:$D$23,SMALL(IF((1*(I37=Content!$J$4:$J$23) + 1*((1*(I37&gt;=Content!$J$4:$J$23)+1*(I37&lt;=Content!$K$4:$K$23))=2))&gt;=1,ROW(Content!$J$4:$J$23)-ROW(INDEX(Content!$J$4:$J$23,1,1))+1),1)),"")</f>
        <v/>
      </c>
      <c r="K38" s="85" t="str">
        <f t="array" ref="K38">IFERROR(INDEX(Content!$C$4:$C$23,SMALL(IF((1*(K37=Content!$J$4:$J$23) + 1*((1*(K37&gt;=Content!$J$4:$J$23)+1*(K37&lt;=Content!$K$4:$K$23))=2))&gt;=1,ROW(Content!$J$4:$J$23)-ROW(INDEX(Content!$J$4:$J$23,1,1))+1),1)),"")</f>
        <v/>
      </c>
      <c r="L38" s="69" t="str">
        <f t="array" ref="L38">IFERROR(INDEX(Content!$D$4:$D$23,SMALL(IF((1*(K37=Content!$J$4:$J$23) + 1*((1*(K37&gt;=Content!$J$4:$J$23)+1*(K37&lt;=Content!$K$4:$K$23))=2))&gt;=1,ROW(Content!$J$4:$J$23)-ROW(INDEX(Content!$J$4:$J$23,1,1))+1),1)),"")</f>
        <v/>
      </c>
      <c r="M38" s="85" t="str">
        <f t="array" ref="M38">IFERROR(INDEX(Content!$C$4:$C$23,SMALL(IF((1*(M37=Content!$J$4:$J$23) + 1*((1*(M37&gt;=Content!$J$4:$J$23)+1*(M37&lt;=Content!$K$4:$K$23))=2))&gt;=1,ROW(Content!$J$4:$J$23)-ROW(INDEX(Content!$J$4:$J$23,1,1))+1),1)),"")</f>
        <v/>
      </c>
      <c r="N38" s="69" t="str">
        <f t="array" ref="N38">IFERROR(INDEX(Content!$D$4:$D$23,SMALL(IF((1*(M37=Content!$J$4:$J$23) + 1*((1*(M37&gt;=Content!$J$4:$J$23)+1*(M37&lt;=Content!$K$4:$K$23))=2))&gt;=1,ROW(Content!$J$4:$J$23)-ROW(INDEX(Content!$J$4:$J$23,1,1))+1),1)),"")</f>
        <v/>
      </c>
    </row>
    <row r="39" spans="1:14" s="26" customFormat="1" ht="21.75" customHeight="1" x14ac:dyDescent="0.2">
      <c r="A39" s="85" t="str">
        <f t="array" ref="A39">IFERROR(INDEX(Content!$C$4:$C$23,SMALL(IF((1*(A37=Content!$J$4:$J$23) + 1*((1*(A37&gt;=Content!$J$4:$J$23)+1*(A37&lt;=Content!$K$4:$K$23))=2))&gt;=1,ROW(Content!$J$4:$J$23)-ROW(INDEX(Content!$J$4:$J$23,1,1))+1),2)),"")</f>
        <v>PUBLISHED</v>
      </c>
      <c r="B39" s="69" t="str">
        <f t="array" ref="B39">IFERROR(INDEX(Content!$D$4:$D$23,SMALL(IF((1*(A37=Content!$J$4:$J$23) + 1*((1*(A37&gt;=Content!$J$4:$J$23)+1*(A37&lt;=Content!$K$4:$K$23))=2))&gt;=1,ROW(Content!$J$4:$J$23)-ROW(INDEX(Content!$J$4:$J$23,1,1))+1),2)),"")</f>
        <v>Marketing 101</v>
      </c>
      <c r="C39" s="85" t="str">
        <f t="array" ref="C39">IFERROR(INDEX(Content!$C$4:$C$23,SMALL(IF((1*(C37=Content!$J$4:$J$23) + 1*((1*(C37&gt;=Content!$J$4:$J$23)+1*(C37&lt;=Content!$K$4:$K$23))=2))&gt;=1,ROW(Content!$J$4:$J$23)-ROW(INDEX(Content!$J$4:$J$23,1,1))+1),2)),"")</f>
        <v/>
      </c>
      <c r="D39" s="69" t="str">
        <f t="array" ref="D39">IFERROR(INDEX(Content!$D$4:$D$23,SMALL(IF((1*(C37=Content!$J$4:$J$23) + 1*((1*(C37&gt;=Content!$J$4:$J$23)+1*(C37&lt;=Content!$K$4:$K$23))=2))&gt;=1,ROW(Content!$J$4:$J$23)-ROW(INDEX(Content!$J$4:$J$23,1,1))+1),2)),"")</f>
        <v/>
      </c>
      <c r="E39" s="85" t="str">
        <f t="array" ref="E39">IFERROR(INDEX(Content!$C$4:$C$23,SMALL(IF((1*(E37=Content!$J$4:$J$23) + 1*((1*(E37&gt;=Content!$J$4:$J$23)+1*(E37&lt;=Content!$K$4:$K$23))=2))&gt;=1,ROW(Content!$J$4:$J$23)-ROW(INDEX(Content!$J$4:$J$23,1,1))+1),2)),"")</f>
        <v/>
      </c>
      <c r="F39" s="69" t="str">
        <f t="array" ref="F39">IFERROR(INDEX(Content!$D$4:$D$23,SMALL(IF((1*(E37=Content!$J$4:$J$23) + 1*((1*(E37&gt;=Content!$J$4:$J$23)+1*(E37&lt;=Content!$K$4:$K$23))=2))&gt;=1,ROW(Content!$J$4:$J$23)-ROW(INDEX(Content!$J$4:$J$23,1,1))+1),2)),"")</f>
        <v/>
      </c>
      <c r="G39" s="85" t="str">
        <f t="array" ref="G39">IFERROR(INDEX(Content!$C$4:$C$23,SMALL(IF((1*(G37=Content!$J$4:$J$23) + 1*((1*(G37&gt;=Content!$J$4:$J$23)+1*(G37&lt;=Content!$K$4:$K$23))=2))&gt;=1,ROW(Content!$J$4:$J$23)-ROW(INDEX(Content!$J$4:$J$23,1,1))+1),2)),"")</f>
        <v/>
      </c>
      <c r="H39" s="69" t="str">
        <f t="array" ref="H39">IFERROR(INDEX(Content!$D$4:$D$23,SMALL(IF((1*(G37=Content!$J$4:$J$23) + 1*((1*(G37&gt;=Content!$J$4:$J$23)+1*(G37&lt;=Content!$K$4:$K$23))=2))&gt;=1,ROW(Content!$J$4:$J$23)-ROW(INDEX(Content!$J$4:$J$23,1,1))+1),2)),"")</f>
        <v/>
      </c>
      <c r="I39" s="85" t="str">
        <f t="array" ref="I39">IFERROR(INDEX(Content!$C$4:$C$23,SMALL(IF((1*(I37=Content!$J$4:$J$23) + 1*((1*(I37&gt;=Content!$J$4:$J$23)+1*(I37&lt;=Content!$K$4:$K$23))=2))&gt;=1,ROW(Content!$J$4:$J$23)-ROW(INDEX(Content!$J$4:$J$23,1,1))+1),2)),"")</f>
        <v/>
      </c>
      <c r="J39" s="69" t="str">
        <f t="array" ref="J39">IFERROR(INDEX(Content!$D$4:$D$23,SMALL(IF((1*(I37=Content!$J$4:$J$23) + 1*((1*(I37&gt;=Content!$J$4:$J$23)+1*(I37&lt;=Content!$K$4:$K$23))=2))&gt;=1,ROW(Content!$J$4:$J$23)-ROW(INDEX(Content!$J$4:$J$23,1,1))+1),2)),"")</f>
        <v/>
      </c>
      <c r="K39" s="85" t="str">
        <f t="array" ref="K39">IFERROR(INDEX(Content!$C$4:$C$23,SMALL(IF((1*(K37=Content!$J$4:$J$23) + 1*((1*(K37&gt;=Content!$J$4:$J$23)+1*(K37&lt;=Content!$K$4:$K$23))=2))&gt;=1,ROW(Content!$J$4:$J$23)-ROW(INDEX(Content!$J$4:$J$23,1,1))+1),2)),"")</f>
        <v/>
      </c>
      <c r="L39" s="69" t="str">
        <f t="array" ref="L39">IFERROR(INDEX(Content!$D$4:$D$23,SMALL(IF((1*(K37=Content!$J$4:$J$23) + 1*((1*(K37&gt;=Content!$J$4:$J$23)+1*(K37&lt;=Content!$K$4:$K$23))=2))&gt;=1,ROW(Content!$J$4:$J$23)-ROW(INDEX(Content!$J$4:$J$23,1,1))+1),2)),"")</f>
        <v/>
      </c>
      <c r="M39" s="85" t="str">
        <f t="array" ref="M39">IFERROR(INDEX(Content!$C$4:$C$23,SMALL(IF((1*(M37=Content!$J$4:$J$23) + 1*((1*(M37&gt;=Content!$J$4:$J$23)+1*(M37&lt;=Content!$K$4:$K$23))=2))&gt;=1,ROW(Content!$J$4:$J$23)-ROW(INDEX(Content!$J$4:$J$23,1,1))+1),2)),"")</f>
        <v/>
      </c>
      <c r="N39" s="69" t="str">
        <f t="array" ref="N39">IFERROR(INDEX(Content!$D$4:$D$23,SMALL(IF((1*(M37=Content!$J$4:$J$23) + 1*((1*(M37&gt;=Content!$J$4:$J$23)+1*(M37&lt;=Content!$K$4:$K$23))=2))&gt;=1,ROW(Content!$J$4:$J$23)-ROW(INDEX(Content!$J$4:$J$23,1,1))+1),2)),"")</f>
        <v/>
      </c>
    </row>
    <row r="40" spans="1:14" s="26" customFormat="1" ht="21.75" customHeight="1" x14ac:dyDescent="0.2">
      <c r="A40" s="85" t="str">
        <f t="array" ref="A40">IFERROR(INDEX(Content!$C$4:$C$23,SMALL(IF((1*(A37=Content!$J$4:$J$23) + 1*((1*(A37&gt;=Content!$J$4:$J$23)+1*(A37&lt;=Content!$K$4:$K$23))=2))&gt;=1,ROW(Content!$J$4:$J$23)-ROW(INDEX(Content!$J$4:$J$23,1,1))+1),3)),"")</f>
        <v/>
      </c>
      <c r="B40" s="69" t="str">
        <f t="array" ref="B40">IFERROR(INDEX(Content!$D$4:$D$23,SMALL(IF((1*(A37=Content!$J$4:$J$23) + 1*((1*(A37&gt;=Content!$J$4:$J$23)+1*(A37&lt;=Content!$K$4:$K$23))=2))&gt;=1,ROW(Content!$J$4:$J$23)-ROW(INDEX(Content!$J$4:$J$23,1,1))+1),3)),"")</f>
        <v/>
      </c>
      <c r="C40" s="85" t="str">
        <f t="array" ref="C40">IFERROR(INDEX(Content!$C$4:$C$23,SMALL(IF((1*(C37=Content!$J$4:$J$23) + 1*((1*(C37&gt;=Content!$J$4:$J$23)+1*(C37&lt;=Content!$K$4:$K$23))=2))&gt;=1,ROW(Content!$J$4:$J$23)-ROW(INDEX(Content!$J$4:$J$23,1,1))+1),3)),"")</f>
        <v/>
      </c>
      <c r="D40" s="69" t="str">
        <f t="array" ref="D40">IFERROR(INDEX(Content!$D$4:$D$23,SMALL(IF((1*(C37=Content!$J$4:$J$23) + 1*((1*(C37&gt;=Content!$J$4:$J$23)+1*(C37&lt;=Content!$K$4:$K$23))=2))&gt;=1,ROW(Content!$J$4:$J$23)-ROW(INDEX(Content!$J$4:$J$23,1,1))+1),3)),"")</f>
        <v/>
      </c>
      <c r="E40" s="85" t="str">
        <f t="array" ref="E40">IFERROR(INDEX(Content!$C$4:$C$23,SMALL(IF((1*(E37=Content!$J$4:$J$23) + 1*((1*(E37&gt;=Content!$J$4:$J$23)+1*(E37&lt;=Content!$K$4:$K$23))=2))&gt;=1,ROW(Content!$J$4:$J$23)-ROW(INDEX(Content!$J$4:$J$23,1,1))+1),3)),"")</f>
        <v/>
      </c>
      <c r="F40" s="69" t="str">
        <f t="array" ref="F40">IFERROR(INDEX(Content!$D$4:$D$23,SMALL(IF((1*(E37=Content!$J$4:$J$23) + 1*((1*(E37&gt;=Content!$J$4:$J$23)+1*(E37&lt;=Content!$K$4:$K$23))=2))&gt;=1,ROW(Content!$J$4:$J$23)-ROW(INDEX(Content!$J$4:$J$23,1,1))+1),3)),"")</f>
        <v/>
      </c>
      <c r="G40" s="85" t="str">
        <f t="array" ref="G40">IFERROR(INDEX(Content!$C$4:$C$23,SMALL(IF((1*(G37=Content!$J$4:$J$23) + 1*((1*(G37&gt;=Content!$J$4:$J$23)+1*(G37&lt;=Content!$K$4:$K$23))=2))&gt;=1,ROW(Content!$J$4:$J$23)-ROW(INDEX(Content!$J$4:$J$23,1,1))+1),3)),"")</f>
        <v/>
      </c>
      <c r="H40" s="69" t="str">
        <f t="array" ref="H40">IFERROR(INDEX(Content!$D$4:$D$23,SMALL(IF((1*(G37=Content!$J$4:$J$23) + 1*((1*(G37&gt;=Content!$J$4:$J$23)+1*(G37&lt;=Content!$K$4:$K$23))=2))&gt;=1,ROW(Content!$J$4:$J$23)-ROW(INDEX(Content!$J$4:$J$23,1,1))+1),3)),"")</f>
        <v/>
      </c>
      <c r="I40" s="85" t="str">
        <f t="array" ref="I40">IFERROR(INDEX(Content!$C$4:$C$23,SMALL(IF((1*(I37=Content!$J$4:$J$23) + 1*((1*(I37&gt;=Content!$J$4:$J$23)+1*(I37&lt;=Content!$K$4:$K$23))=2))&gt;=1,ROW(Content!$J$4:$J$23)-ROW(INDEX(Content!$J$4:$J$23,1,1))+1),3)),"")</f>
        <v/>
      </c>
      <c r="J40" s="69" t="str">
        <f t="array" ref="J40">IFERROR(INDEX(Content!$D$4:$D$23,SMALL(IF((1*(I37=Content!$J$4:$J$23) + 1*((1*(I37&gt;=Content!$J$4:$J$23)+1*(I37&lt;=Content!$K$4:$K$23))=2))&gt;=1,ROW(Content!$J$4:$J$23)-ROW(INDEX(Content!$J$4:$J$23,1,1))+1),3)),"")</f>
        <v/>
      </c>
      <c r="K40" s="85" t="str">
        <f t="array" ref="K40">IFERROR(INDEX(Content!$C$4:$C$23,SMALL(IF((1*(K37=Content!$J$4:$J$23) + 1*((1*(K37&gt;=Content!$J$4:$J$23)+1*(K37&lt;=Content!$K$4:$K$23))=2))&gt;=1,ROW(Content!$J$4:$J$23)-ROW(INDEX(Content!$J$4:$J$23,1,1))+1),3)),"")</f>
        <v/>
      </c>
      <c r="L40" s="69" t="str">
        <f t="array" ref="L40">IFERROR(INDEX(Content!$D$4:$D$23,SMALL(IF((1*(K37=Content!$J$4:$J$23) + 1*((1*(K37&gt;=Content!$J$4:$J$23)+1*(K37&lt;=Content!$K$4:$K$23))=2))&gt;=1,ROW(Content!$J$4:$J$23)-ROW(INDEX(Content!$J$4:$J$23,1,1))+1),3)),"")</f>
        <v/>
      </c>
      <c r="M40" s="85" t="str">
        <f t="array" ref="M40">IFERROR(INDEX(Content!$C$4:$C$23,SMALL(IF((1*(M37=Content!$J$4:$J$23) + 1*((1*(M37&gt;=Content!$J$4:$J$23)+1*(M37&lt;=Content!$K$4:$K$23))=2))&gt;=1,ROW(Content!$J$4:$J$23)-ROW(INDEX(Content!$J$4:$J$23,1,1))+1),3)),"")</f>
        <v/>
      </c>
      <c r="N40" s="69" t="str">
        <f t="array" ref="N40">IFERROR(INDEX(Content!$D$4:$D$23,SMALL(IF((1*(M37=Content!$J$4:$J$23) + 1*((1*(M37&gt;=Content!$J$4:$J$23)+1*(M37&lt;=Content!$K$4:$K$23))=2))&gt;=1,ROW(Content!$J$4:$J$23)-ROW(INDEX(Content!$J$4:$J$23,1,1))+1),3)),"")</f>
        <v/>
      </c>
    </row>
    <row r="41" spans="1:14" s="26" customFormat="1" ht="21.75" customHeight="1" x14ac:dyDescent="0.2">
      <c r="A41" s="85" t="str">
        <f t="array" ref="A41">IFERROR(INDEX(Content!$C$4:$C$23,SMALL(IF((1*(A37=Content!$J$4:$J$23) + 1*((1*(A37&gt;=Content!$J$4:$J$23)+1*(A37&lt;=Content!$K$4:$K$23))=2))&gt;=1,ROW(Content!$J$4:$J$23)-ROW(INDEX(Content!$J$4:$J$23,1,1))+1),4)),"")</f>
        <v/>
      </c>
      <c r="B41" s="69" t="str">
        <f t="array" ref="B41">IFERROR(INDEX(Content!$D$4:$D$23,SMALL(IF((1*(A37=Content!$J$4:$J$23) + 1*((1*(A37&gt;=Content!$J$4:$J$23)+1*(A37&lt;=Content!$K$4:$K$23))=2))&gt;=1,ROW(Content!$J$4:$J$23)-ROW(INDEX(Content!$J$4:$J$23,1,1))+1),4)),"")</f>
        <v/>
      </c>
      <c r="C41" s="85" t="str">
        <f t="array" ref="C41">IFERROR(INDEX(Content!$C$4:$C$23,SMALL(IF((1*(C37=Content!$J$4:$J$23) + 1*((1*(C37&gt;=Content!$J$4:$J$23)+1*(C37&lt;=Content!$K$4:$K$23))=2))&gt;=1,ROW(Content!$J$4:$J$23)-ROW(INDEX(Content!$J$4:$J$23,1,1))+1),4)),"")</f>
        <v/>
      </c>
      <c r="D41" s="69" t="str">
        <f t="array" ref="D41">IFERROR(INDEX(Content!$D$4:$D$23,SMALL(IF((1*(C37=Content!$J$4:$J$23) + 1*((1*(C37&gt;=Content!$J$4:$J$23)+1*(C37&lt;=Content!$K$4:$K$23))=2))&gt;=1,ROW(Content!$J$4:$J$23)-ROW(INDEX(Content!$J$4:$J$23,1,1))+1),4)),"")</f>
        <v/>
      </c>
      <c r="E41" s="85" t="str">
        <f t="array" ref="E41">IFERROR(INDEX(Content!$C$4:$C$23,SMALL(IF((1*(E37=Content!$J$4:$J$23) + 1*((1*(E37&gt;=Content!$J$4:$J$23)+1*(E37&lt;=Content!$K$4:$K$23))=2))&gt;=1,ROW(Content!$J$4:$J$23)-ROW(INDEX(Content!$J$4:$J$23,1,1))+1),4)),"")</f>
        <v/>
      </c>
      <c r="F41" s="69" t="str">
        <f t="array" ref="F41">IFERROR(INDEX(Content!$D$4:$D$23,SMALL(IF((1*(E37=Content!$J$4:$J$23) + 1*((1*(E37&gt;=Content!$J$4:$J$23)+1*(E37&lt;=Content!$K$4:$K$23))=2))&gt;=1,ROW(Content!$J$4:$J$23)-ROW(INDEX(Content!$J$4:$J$23,1,1))+1),4)),"")</f>
        <v/>
      </c>
      <c r="G41" s="85" t="str">
        <f t="array" ref="G41">IFERROR(INDEX(Content!$C$4:$C$23,SMALL(IF((1*(G37=Content!$J$4:$J$23) + 1*((1*(G37&gt;=Content!$J$4:$J$23)+1*(G37&lt;=Content!$K$4:$K$23))=2))&gt;=1,ROW(Content!$J$4:$J$23)-ROW(INDEX(Content!$J$4:$J$23,1,1))+1),4)),"")</f>
        <v/>
      </c>
      <c r="H41" s="69" t="str">
        <f t="array" ref="H41">IFERROR(INDEX(Content!$D$4:$D$23,SMALL(IF((1*(G37=Content!$J$4:$J$23) + 1*((1*(G37&gt;=Content!$J$4:$J$23)+1*(G37&lt;=Content!$K$4:$K$23))=2))&gt;=1,ROW(Content!$J$4:$J$23)-ROW(INDEX(Content!$J$4:$J$23,1,1))+1),4)),"")</f>
        <v/>
      </c>
      <c r="I41" s="85" t="str">
        <f t="array" ref="I41">IFERROR(INDEX(Content!$C$4:$C$23,SMALL(IF((1*(I37=Content!$J$4:$J$23) + 1*((1*(I37&gt;=Content!$J$4:$J$23)+1*(I37&lt;=Content!$K$4:$K$23))=2))&gt;=1,ROW(Content!$J$4:$J$23)-ROW(INDEX(Content!$J$4:$J$23,1,1))+1),4)),"")</f>
        <v/>
      </c>
      <c r="J41" s="69" t="str">
        <f t="array" ref="J41">IFERROR(INDEX(Content!$D$4:$D$23,SMALL(IF((1*(I37=Content!$J$4:$J$23) + 1*((1*(I37&gt;=Content!$J$4:$J$23)+1*(I37&lt;=Content!$K$4:$K$23))=2))&gt;=1,ROW(Content!$J$4:$J$23)-ROW(INDEX(Content!$J$4:$J$23,1,1))+1),4)),"")</f>
        <v/>
      </c>
      <c r="K41" s="85" t="str">
        <f t="array" ref="K41">IFERROR(INDEX(Content!$C$4:$C$23,SMALL(IF((1*(K37=Content!$J$4:$J$23) + 1*((1*(K37&gt;=Content!$J$4:$J$23)+1*(K37&lt;=Content!$K$4:$K$23))=2))&gt;=1,ROW(Content!$J$4:$J$23)-ROW(INDEX(Content!$J$4:$J$23,1,1))+1),4)),"")</f>
        <v/>
      </c>
      <c r="L41" s="69" t="str">
        <f t="array" ref="L41">IFERROR(INDEX(Content!$D$4:$D$23,SMALL(IF((1*(K37=Content!$J$4:$J$23) + 1*((1*(K37&gt;=Content!$J$4:$J$23)+1*(K37&lt;=Content!$K$4:$K$23))=2))&gt;=1,ROW(Content!$J$4:$J$23)-ROW(INDEX(Content!$J$4:$J$23,1,1))+1),4)),"")</f>
        <v/>
      </c>
      <c r="M41" s="85" t="str">
        <f t="array" ref="M41">IFERROR(INDEX(Content!$C$4:$C$23,SMALL(IF((1*(M37=Content!$J$4:$J$23) + 1*((1*(M37&gt;=Content!$J$4:$J$23)+1*(M37&lt;=Content!$K$4:$K$23))=2))&gt;=1,ROW(Content!$J$4:$J$23)-ROW(INDEX(Content!$J$4:$J$23,1,1))+1),4)),"")</f>
        <v/>
      </c>
      <c r="N41" s="69" t="str">
        <f t="array" ref="N41">IFERROR(INDEX(Content!$D$4:$D$23,SMALL(IF((1*(M37=Content!$J$4:$J$23) + 1*((1*(M37&gt;=Content!$J$4:$J$23)+1*(M37&lt;=Content!$K$4:$K$23))=2))&gt;=1,ROW(Content!$J$4:$J$23)-ROW(INDEX(Content!$J$4:$J$23,1,1))+1),4)),"")</f>
        <v/>
      </c>
    </row>
    <row r="42" spans="1:14" s="26" customFormat="1" ht="21.75" customHeight="1" x14ac:dyDescent="0.2">
      <c r="A42" s="85" t="str">
        <f t="array" ref="A42">IFERROR(INDEX(Content!$C$4:$C$23,SMALL(IF((1*(A37=Content!$J$4:$J$23) + 1*((1*(A37&gt;=Content!$J$4:$J$23)+1*(A37&lt;=Content!$K$4:$K$23))=2))&gt;=1,ROW(Content!$J$4:$J$23)-ROW(INDEX(Content!$J$4:$J$23,1,1))+1),5)),"")</f>
        <v/>
      </c>
      <c r="B42" s="69" t="str">
        <f t="array" ref="B42">IFERROR(INDEX(Content!$D$4:$D$23,SMALL(IF((1*(A37=Content!$J$4:$J$23) + 1*((1*(A37&gt;=Content!$J$4:$J$23)+1*(A37&lt;=Content!$K$4:$K$23))=2))&gt;=1,ROW(Content!$J$4:$J$23)-ROW(INDEX(Content!$J$4:$J$23,1,1))+1),5)),"")</f>
        <v/>
      </c>
      <c r="C42" s="85" t="str">
        <f t="array" ref="C42">IFERROR(INDEX(Content!$C$4:$C$23,SMALL(IF((1*(C37=Content!$J$4:$J$23) + 1*((1*(C37&gt;=Content!$J$4:$J$23)+1*(C37&lt;=Content!$K$4:$K$23))=2))&gt;=1,ROW(Content!$J$4:$J$23)-ROW(INDEX(Content!$J$4:$J$23,1,1))+1),5)),"")</f>
        <v/>
      </c>
      <c r="D42" s="69" t="str">
        <f t="array" ref="D42">IFERROR(INDEX(Content!$D$4:$D$23,SMALL(IF((1*(C37=Content!$J$4:$J$23) + 1*((1*(C37&gt;=Content!$J$4:$J$23)+1*(C37&lt;=Content!$K$4:$K$23))=2))&gt;=1,ROW(Content!$J$4:$J$23)-ROW(INDEX(Content!$J$4:$J$23,1,1))+1),5)),"")</f>
        <v/>
      </c>
      <c r="E42" s="85" t="str">
        <f t="array" ref="E42">IFERROR(INDEX(Content!$C$4:$C$23,SMALL(IF((1*(E37=Content!$J$4:$J$23) + 1*((1*(E37&gt;=Content!$J$4:$J$23)+1*(E37&lt;=Content!$K$4:$K$23))=2))&gt;=1,ROW(Content!$J$4:$J$23)-ROW(INDEX(Content!$J$4:$J$23,1,1))+1),5)),"")</f>
        <v/>
      </c>
      <c r="F42" s="69" t="str">
        <f t="array" ref="F42">IFERROR(INDEX(Content!$D$4:$D$23,SMALL(IF((1*(E37=Content!$J$4:$J$23) + 1*((1*(E37&gt;=Content!$J$4:$J$23)+1*(E37&lt;=Content!$K$4:$K$23))=2))&gt;=1,ROW(Content!$J$4:$J$23)-ROW(INDEX(Content!$J$4:$J$23,1,1))+1),5)),"")</f>
        <v/>
      </c>
      <c r="G42" s="85" t="str">
        <f t="array" ref="G42">IFERROR(INDEX(Content!$C$4:$C$23,SMALL(IF((1*(G37=Content!$J$4:$J$23) + 1*((1*(G37&gt;=Content!$J$4:$J$23)+1*(G37&lt;=Content!$K$4:$K$23))=2))&gt;=1,ROW(Content!$J$4:$J$23)-ROW(INDEX(Content!$J$4:$J$23,1,1))+1),5)),"")</f>
        <v/>
      </c>
      <c r="H42" s="69" t="str">
        <f t="array" ref="H42">IFERROR(INDEX(Content!$D$4:$D$23,SMALL(IF((1*(G37=Content!$J$4:$J$23) + 1*((1*(G37&gt;=Content!$J$4:$J$23)+1*(G37&lt;=Content!$K$4:$K$23))=2))&gt;=1,ROW(Content!$J$4:$J$23)-ROW(INDEX(Content!$J$4:$J$23,1,1))+1),5)),"")</f>
        <v/>
      </c>
      <c r="I42" s="85" t="str">
        <f t="array" ref="I42">IFERROR(INDEX(Content!$C$4:$C$23,SMALL(IF((1*(I37=Content!$J$4:$J$23) + 1*((1*(I37&gt;=Content!$J$4:$J$23)+1*(I37&lt;=Content!$K$4:$K$23))=2))&gt;=1,ROW(Content!$J$4:$J$23)-ROW(INDEX(Content!$J$4:$J$23,1,1))+1),5)),"")</f>
        <v/>
      </c>
      <c r="J42" s="69" t="str">
        <f t="array" ref="J42">IFERROR(INDEX(Content!$D$4:$D$23,SMALL(IF((1*(I37=Content!$J$4:$J$23) + 1*((1*(I37&gt;=Content!$J$4:$J$23)+1*(I37&lt;=Content!$K$4:$K$23))=2))&gt;=1,ROW(Content!$J$4:$J$23)-ROW(INDEX(Content!$J$4:$J$23,1,1))+1),5)),"")</f>
        <v/>
      </c>
      <c r="K42" s="85" t="str">
        <f t="array" ref="K42">IFERROR(INDEX(Content!$C$4:$C$23,SMALL(IF((1*(K37=Content!$J$4:$J$23) + 1*((1*(K37&gt;=Content!$J$4:$J$23)+1*(K37&lt;=Content!$K$4:$K$23))=2))&gt;=1,ROW(Content!$J$4:$J$23)-ROW(INDEX(Content!$J$4:$J$23,1,1))+1),5)),"")</f>
        <v/>
      </c>
      <c r="L42" s="69" t="str">
        <f t="array" ref="L42">IFERROR(INDEX(Content!$D$4:$D$23,SMALL(IF((1*(K37=Content!$J$4:$J$23) + 1*((1*(K37&gt;=Content!$J$4:$J$23)+1*(K37&lt;=Content!$K$4:$K$23))=2))&gt;=1,ROW(Content!$J$4:$J$23)-ROW(INDEX(Content!$J$4:$J$23,1,1))+1),5)),"")</f>
        <v/>
      </c>
      <c r="M42" s="85" t="str">
        <f t="array" ref="M42">IFERROR(INDEX(Content!$C$4:$C$23,SMALL(IF((1*(M37=Content!$J$4:$J$23) + 1*((1*(M37&gt;=Content!$J$4:$J$23)+1*(M37&lt;=Content!$K$4:$K$23))=2))&gt;=1,ROW(Content!$J$4:$J$23)-ROW(INDEX(Content!$J$4:$J$23,1,1))+1),5)),"")</f>
        <v/>
      </c>
      <c r="N42" s="69" t="str">
        <f t="array" ref="N42">IFERROR(INDEX(Content!$D$4:$D$23,SMALL(IF((1*(M37=Content!$J$4:$J$23) + 1*((1*(M37&gt;=Content!$J$4:$J$23)+1*(M37&lt;=Content!$K$4:$K$23))=2))&gt;=1,ROW(Content!$J$4:$J$23)-ROW(INDEX(Content!$J$4:$J$23,1,1))+1),5)),"")</f>
        <v/>
      </c>
    </row>
    <row r="43" spans="1:14" s="26" customFormat="1" ht="21.75" customHeight="1" x14ac:dyDescent="0.2">
      <c r="A43" s="85" t="str">
        <f t="array" ref="A43">IFERROR(INDEX(Content!$C$4:$C$23,SMALL(IF((1*(A37=Content!$J$4:$J$23) + 1*((1*(A37&gt;=Content!$J$4:$J$23)+1*(A37&lt;=Content!$K$4:$K$23))=2))&gt;=1,ROW(Content!$J$4:$J$23)-ROW(INDEX(Content!$J$4:$J$23,1,1))+1),6)),"")</f>
        <v/>
      </c>
      <c r="B43" s="69" t="str">
        <f t="array" ref="B43">IFERROR(INDEX(Content!$D$4:$D$23,SMALL(IF((1*(A37=Content!$J$4:$J$23) + 1*((1*(A37&gt;=Content!$J$4:$J$23)+1*(A37&lt;=Content!$K$4:$K$23))=2))&gt;=1,ROW(Content!$J$4:$J$23)-ROW(INDEX(Content!$J$4:$J$23,1,1))+1),6)),"")</f>
        <v/>
      </c>
      <c r="C43" s="85" t="str">
        <f t="array" ref="C43">IFERROR(INDEX(Content!$C$4:$C$23,SMALL(IF((1*(C37=Content!$J$4:$J$23) + 1*((1*(C37&gt;=Content!$J$4:$J$23)+1*(C37&lt;=Content!$K$4:$K$23))=2))&gt;=1,ROW(Content!$J$4:$J$23)-ROW(INDEX(Content!$J$4:$J$23,1,1))+1),6)),"")</f>
        <v/>
      </c>
      <c r="D43" s="69" t="str">
        <f t="array" ref="D43">IFERROR(INDEX(Content!$D$4:$D$23,SMALL(IF((1*(C37=Content!$J$4:$J$23) + 1*((1*(C37&gt;=Content!$J$4:$J$23)+1*(C37&lt;=Content!$K$4:$K$23))=2))&gt;=1,ROW(Content!$J$4:$J$23)-ROW(INDEX(Content!$J$4:$J$23,1,1))+1),6)),"")</f>
        <v/>
      </c>
      <c r="E43" s="85" t="str">
        <f t="array" ref="E43">IFERROR(INDEX(Content!$C$4:$C$23,SMALL(IF((1*(E37=Content!$J$4:$J$23) + 1*((1*(E37&gt;=Content!$J$4:$J$23)+1*(E37&lt;=Content!$K$4:$K$23))=2))&gt;=1,ROW(Content!$J$4:$J$23)-ROW(INDEX(Content!$J$4:$J$23,1,1))+1),6)),"")</f>
        <v/>
      </c>
      <c r="F43" s="69" t="str">
        <f t="array" ref="F43">IFERROR(INDEX(Content!$D$4:$D$23,SMALL(IF((1*(E37=Content!$J$4:$J$23) + 1*((1*(E37&gt;=Content!$J$4:$J$23)+1*(E37&lt;=Content!$K$4:$K$23))=2))&gt;=1,ROW(Content!$J$4:$J$23)-ROW(INDEX(Content!$J$4:$J$23,1,1))+1),6)),"")</f>
        <v/>
      </c>
      <c r="G43" s="85" t="str">
        <f t="array" ref="G43">IFERROR(INDEX(Content!$C$4:$C$23,SMALL(IF((1*(G37=Content!$J$4:$J$23) + 1*((1*(G37&gt;=Content!$J$4:$J$23)+1*(G37&lt;=Content!$K$4:$K$23))=2))&gt;=1,ROW(Content!$J$4:$J$23)-ROW(INDEX(Content!$J$4:$J$23,1,1))+1),6)),"")</f>
        <v/>
      </c>
      <c r="H43" s="69" t="str">
        <f t="array" ref="H43">IFERROR(INDEX(Content!$D$4:$D$23,SMALL(IF((1*(G37=Content!$J$4:$J$23) + 1*((1*(G37&gt;=Content!$J$4:$J$23)+1*(G37&lt;=Content!$K$4:$K$23))=2))&gt;=1,ROW(Content!$J$4:$J$23)-ROW(INDEX(Content!$J$4:$J$23,1,1))+1),6)),"")</f>
        <v/>
      </c>
      <c r="I43" s="85" t="str">
        <f t="array" ref="I43">IFERROR(INDEX(Content!$C$4:$C$23,SMALL(IF((1*(I37=Content!$J$4:$J$23) + 1*((1*(I37&gt;=Content!$J$4:$J$23)+1*(I37&lt;=Content!$K$4:$K$23))=2))&gt;=1,ROW(Content!$J$4:$J$23)-ROW(INDEX(Content!$J$4:$J$23,1,1))+1),6)),"")</f>
        <v/>
      </c>
      <c r="J43" s="69" t="str">
        <f t="array" ref="J43">IFERROR(INDEX(Content!$D$4:$D$23,SMALL(IF((1*(I37=Content!$J$4:$J$23) + 1*((1*(I37&gt;=Content!$J$4:$J$23)+1*(I37&lt;=Content!$K$4:$K$23))=2))&gt;=1,ROW(Content!$J$4:$J$23)-ROW(INDEX(Content!$J$4:$J$23,1,1))+1),6)),"")</f>
        <v/>
      </c>
      <c r="K43" s="85" t="str">
        <f t="array" ref="K43">IFERROR(INDEX(Content!$C$4:$C$23,SMALL(IF((1*(K37=Content!$J$4:$J$23) + 1*((1*(K37&gt;=Content!$J$4:$J$23)+1*(K37&lt;=Content!$K$4:$K$23))=2))&gt;=1,ROW(Content!$J$4:$J$23)-ROW(INDEX(Content!$J$4:$J$23,1,1))+1),6)),"")</f>
        <v/>
      </c>
      <c r="L43" s="69" t="str">
        <f t="array" ref="L43">IFERROR(INDEX(Content!$D$4:$D$23,SMALL(IF((1*(K37=Content!$J$4:$J$23) + 1*((1*(K37&gt;=Content!$J$4:$J$23)+1*(K37&lt;=Content!$K$4:$K$23))=2))&gt;=1,ROW(Content!$J$4:$J$23)-ROW(INDEX(Content!$J$4:$J$23,1,1))+1),6)),"")</f>
        <v/>
      </c>
      <c r="M43" s="85" t="str">
        <f t="array" ref="M43">IFERROR(INDEX(Content!$C$4:$C$23,SMALL(IF((1*(M37=Content!$J$4:$J$23) + 1*((1*(M37&gt;=Content!$J$4:$J$23)+1*(M37&lt;=Content!$K$4:$K$23))=2))&gt;=1,ROW(Content!$J$4:$J$23)-ROW(INDEX(Content!$J$4:$J$23,1,1))+1),6)),"")</f>
        <v/>
      </c>
      <c r="N43" s="69" t="str">
        <f t="array" ref="N43">IFERROR(INDEX(Content!$D$4:$D$23,SMALL(IF((1*(M37=Content!$J$4:$J$23) + 1*((1*(M37&gt;=Content!$J$4:$J$23)+1*(M37&lt;=Content!$K$4:$K$23))=2))&gt;=1,ROW(Content!$J$4:$J$23)-ROW(INDEX(Content!$J$4:$J$23,1,1))+1),6)),"")</f>
        <v/>
      </c>
    </row>
    <row r="44" spans="1:14" s="26" customFormat="1" ht="21.75" hidden="1" customHeight="1" x14ac:dyDescent="0.2">
      <c r="A44" s="85" t="str">
        <f t="array" ref="A44">IFERROR(INDEX(Content!$C$4:$C$23,SMALL(IF((1*(A37=Content!$J$4:$J$23) + 1*((1*(A37&gt;=Content!$J$4:$J$23)+1*(A37&lt;=Content!$K$4:$K$23))=2))&gt;=1,ROW(Content!$J$4:$J$23)-ROW(INDEX(Content!$J$4:$J$23,1,1))+1),7)),"")</f>
        <v/>
      </c>
      <c r="B44" s="69" t="str">
        <f t="array" ref="B44">IFERROR(INDEX(Content!$D$4:$D$23,SMALL(IF((1*(A37=Content!$J$4:$J$23) + 1*((1*(A37&gt;=Content!$J$4:$J$23)+1*(A37&lt;=Content!$K$4:$K$23))=2))&gt;=1,ROW(Content!$J$4:$J$23)-ROW(INDEX(Content!$J$4:$J$23,1,1))+1),7)),"")</f>
        <v/>
      </c>
      <c r="C44" s="85" t="str">
        <f t="array" ref="C44">IFERROR(INDEX(Content!$C$4:$C$23,SMALL(IF((1*(C37=Content!$J$4:$J$23) + 1*((1*(C37&gt;=Content!$J$4:$J$23)+1*(C37&lt;=Content!$K$4:$K$23))=2))&gt;=1,ROW(Content!$J$4:$J$23)-ROW(INDEX(Content!$J$4:$J$23,1,1))+1),7)),"")</f>
        <v/>
      </c>
      <c r="D44" s="69" t="str">
        <f t="array" ref="D44">IFERROR(INDEX(Content!$D$4:$D$23,SMALL(IF((1*(C37=Content!$J$4:$J$23) + 1*((1*(C37&gt;=Content!$J$4:$J$23)+1*(C37&lt;=Content!$K$4:$K$23))=2))&gt;=1,ROW(Content!$J$4:$J$23)-ROW(INDEX(Content!$J$4:$J$23,1,1))+1),7)),"")</f>
        <v/>
      </c>
      <c r="E44" s="85" t="str">
        <f t="array" ref="E44">IFERROR(INDEX(Content!$C$4:$C$23,SMALL(IF((1*(E37=Content!$J$4:$J$23) + 1*((1*(E37&gt;=Content!$J$4:$J$23)+1*(E37&lt;=Content!$K$4:$K$23))=2))&gt;=1,ROW(Content!$J$4:$J$23)-ROW(INDEX(Content!$J$4:$J$23,1,1))+1),7)),"")</f>
        <v/>
      </c>
      <c r="F44" s="69" t="str">
        <f t="array" ref="F44">IFERROR(INDEX(Content!$D$4:$D$23,SMALL(IF((1*(E37=Content!$J$4:$J$23) + 1*((1*(E37&gt;=Content!$J$4:$J$23)+1*(E37&lt;=Content!$K$4:$K$23))=2))&gt;=1,ROW(Content!$J$4:$J$23)-ROW(INDEX(Content!$J$4:$J$23,1,1))+1),7)),"")</f>
        <v/>
      </c>
      <c r="G44" s="85" t="str">
        <f t="array" ref="G44">IFERROR(INDEX(Content!$C$4:$C$23,SMALL(IF((1*(G37=Content!$J$4:$J$23) + 1*((1*(G37&gt;=Content!$J$4:$J$23)+1*(G37&lt;=Content!$K$4:$K$23))=2))&gt;=1,ROW(Content!$J$4:$J$23)-ROW(INDEX(Content!$J$4:$J$23,1,1))+1),7)),"")</f>
        <v/>
      </c>
      <c r="H44" s="69" t="str">
        <f t="array" ref="H44">IFERROR(INDEX(Content!$D$4:$D$23,SMALL(IF((1*(G37=Content!$J$4:$J$23) + 1*((1*(G37&gt;=Content!$J$4:$J$23)+1*(G37&lt;=Content!$K$4:$K$23))=2))&gt;=1,ROW(Content!$J$4:$J$23)-ROW(INDEX(Content!$J$4:$J$23,1,1))+1),7)),"")</f>
        <v/>
      </c>
      <c r="I44" s="85" t="str">
        <f t="array" ref="I44">IFERROR(INDEX(Content!$C$4:$C$23,SMALL(IF((1*(I37=Content!$J$4:$J$23) + 1*((1*(I37&gt;=Content!$J$4:$J$23)+1*(I37&lt;=Content!$K$4:$K$23))=2))&gt;=1,ROW(Content!$J$4:$J$23)-ROW(INDEX(Content!$J$4:$J$23,1,1))+1),7)),"")</f>
        <v/>
      </c>
      <c r="J44" s="69" t="str">
        <f t="array" ref="J44">IFERROR(INDEX(Content!$D$4:$D$23,SMALL(IF((1*(I37=Content!$J$4:$J$23) + 1*((1*(I37&gt;=Content!$J$4:$J$23)+1*(I37&lt;=Content!$K$4:$K$23))=2))&gt;=1,ROW(Content!$J$4:$J$23)-ROW(INDEX(Content!$J$4:$J$23,1,1))+1),7)),"")</f>
        <v/>
      </c>
      <c r="K44" s="85" t="str">
        <f t="array" ref="K44">IFERROR(INDEX(Content!$C$4:$C$23,SMALL(IF((1*(K37=Content!$J$4:$J$23) + 1*((1*(K37&gt;=Content!$J$4:$J$23)+1*(K37&lt;=Content!$K$4:$K$23))=2))&gt;=1,ROW(Content!$J$4:$J$23)-ROW(INDEX(Content!$J$4:$J$23,1,1))+1),7)),"")</f>
        <v/>
      </c>
      <c r="L44" s="69" t="str">
        <f t="array" ref="L44">IFERROR(INDEX(Content!$D$4:$D$23,SMALL(IF((1*(K37=Content!$J$4:$J$23) + 1*((1*(K37&gt;=Content!$J$4:$J$23)+1*(K37&lt;=Content!$K$4:$K$23))=2))&gt;=1,ROW(Content!$J$4:$J$23)-ROW(INDEX(Content!$J$4:$J$23,1,1))+1),7)),"")</f>
        <v/>
      </c>
      <c r="M44" s="85" t="str">
        <f t="array" ref="M44">IFERROR(INDEX(Content!$C$4:$C$23,SMALL(IF((1*(M37=Content!$J$4:$J$23) + 1*((1*(M37&gt;=Content!$J$4:$J$23)+1*(M37&lt;=Content!$K$4:$K$23))=2))&gt;=1,ROW(Content!$J$4:$J$23)-ROW(INDEX(Content!$J$4:$J$23,1,1))+1),7)),"")</f>
        <v/>
      </c>
      <c r="N44" s="69" t="str">
        <f t="array" ref="N44">IFERROR(INDEX(Content!$D$4:$D$23,SMALL(IF((1*(M37=Content!$J$4:$J$23) + 1*((1*(M37&gt;=Content!$J$4:$J$23)+1*(M37&lt;=Content!$K$4:$K$23))=2))&gt;=1,ROW(Content!$J$4:$J$23)-ROW(INDEX(Content!$J$4:$J$23,1,1))+1),7)),"")</f>
        <v/>
      </c>
    </row>
    <row r="45" spans="1:14" s="26" customFormat="1" ht="21.75" hidden="1" customHeight="1" x14ac:dyDescent="0.2">
      <c r="A45" s="85" t="str">
        <f t="array" ref="A45">IFERROR(INDEX(Content!$C$4:$C$23,SMALL(IF((1*(A37=Content!$J$4:$J$23) + 1*((1*(A37&gt;=Content!$J$4:$J$23)+1*(A37&lt;=Content!$K$4:$K$23))=2))&gt;=1,ROW(Content!$J$4:$J$23)-ROW(INDEX(Content!$J$4:$J$23,1,1))+1),8)),"")</f>
        <v/>
      </c>
      <c r="B45" s="69" t="str">
        <f t="array" ref="B45">IFERROR(INDEX(Content!$D$4:$D$23,SMALL(IF((1*(A37=Content!$J$4:$J$23) + 1*((1*(A37&gt;=Content!$J$4:$J$23)+1*(A37&lt;=Content!$K$4:$K$23))=2))&gt;=1,ROW(Content!$J$4:$J$23)-ROW(INDEX(Content!$J$4:$J$23,1,1))+1),8)),"")</f>
        <v/>
      </c>
      <c r="C45" s="85" t="str">
        <f t="array" ref="C45">IFERROR(INDEX(Content!$C$4:$C$23,SMALL(IF((1*(C37=Content!$J$4:$J$23) + 1*((1*(C37&gt;=Content!$J$4:$J$23)+1*(C37&lt;=Content!$K$4:$K$23))=2))&gt;=1,ROW(Content!$J$4:$J$23)-ROW(INDEX(Content!$J$4:$J$23,1,1))+1),8)),"")</f>
        <v/>
      </c>
      <c r="D45" s="69" t="str">
        <f t="array" ref="D45">IFERROR(INDEX(Content!$D$4:$D$23,SMALL(IF((1*(C37=Content!$J$4:$J$23) + 1*((1*(C37&gt;=Content!$J$4:$J$23)+1*(C37&lt;=Content!$K$4:$K$23))=2))&gt;=1,ROW(Content!$J$4:$J$23)-ROW(INDEX(Content!$J$4:$J$23,1,1))+1),8)),"")</f>
        <v/>
      </c>
      <c r="E45" s="85" t="str">
        <f t="array" ref="E45">IFERROR(INDEX(Content!$C$4:$C$23,SMALL(IF((1*(E37=Content!$J$4:$J$23) + 1*((1*(E37&gt;=Content!$J$4:$J$23)+1*(E37&lt;=Content!$K$4:$K$23))=2))&gt;=1,ROW(Content!$J$4:$J$23)-ROW(INDEX(Content!$J$4:$J$23,1,1))+1),8)),"")</f>
        <v/>
      </c>
      <c r="F45" s="69" t="str">
        <f t="array" ref="F45">IFERROR(INDEX(Content!$D$4:$D$23,SMALL(IF((1*(E37=Content!$J$4:$J$23) + 1*((1*(E37&gt;=Content!$J$4:$J$23)+1*(E37&lt;=Content!$K$4:$K$23))=2))&gt;=1,ROW(Content!$J$4:$J$23)-ROW(INDEX(Content!$J$4:$J$23,1,1))+1),8)),"")</f>
        <v/>
      </c>
      <c r="G45" s="85" t="str">
        <f t="array" ref="G45">IFERROR(INDEX(Content!$C$4:$C$23,SMALL(IF((1*(G37=Content!$J$4:$J$23) + 1*((1*(G37&gt;=Content!$J$4:$J$23)+1*(G37&lt;=Content!$K$4:$K$23))=2))&gt;=1,ROW(Content!$J$4:$J$23)-ROW(INDEX(Content!$J$4:$J$23,1,1))+1),8)),"")</f>
        <v/>
      </c>
      <c r="H45" s="69" t="str">
        <f t="array" ref="H45">IFERROR(INDEX(Content!$D$4:$D$23,SMALL(IF((1*(G37=Content!$J$4:$J$23) + 1*((1*(G37&gt;=Content!$J$4:$J$23)+1*(G37&lt;=Content!$K$4:$K$23))=2))&gt;=1,ROW(Content!$J$4:$J$23)-ROW(INDEX(Content!$J$4:$J$23,1,1))+1),8)),"")</f>
        <v/>
      </c>
      <c r="I45" s="85" t="str">
        <f t="array" ref="I45">IFERROR(INDEX(Content!$C$4:$C$23,SMALL(IF((1*(I37=Content!$J$4:$J$23) + 1*((1*(I37&gt;=Content!$J$4:$J$23)+1*(I37&lt;=Content!$K$4:$K$23))=2))&gt;=1,ROW(Content!$J$4:$J$23)-ROW(INDEX(Content!$J$4:$J$23,1,1))+1),8)),"")</f>
        <v/>
      </c>
      <c r="J45" s="69" t="str">
        <f t="array" ref="J45">IFERROR(INDEX(Content!$D$4:$D$23,SMALL(IF((1*(I37=Content!$J$4:$J$23) + 1*((1*(I37&gt;=Content!$J$4:$J$23)+1*(I37&lt;=Content!$K$4:$K$23))=2))&gt;=1,ROW(Content!$J$4:$J$23)-ROW(INDEX(Content!$J$4:$J$23,1,1))+1),8)),"")</f>
        <v/>
      </c>
      <c r="K45" s="85" t="str">
        <f t="array" ref="K45">IFERROR(INDEX(Content!$C$4:$C$23,SMALL(IF((1*(K37=Content!$J$4:$J$23) + 1*((1*(K37&gt;=Content!$J$4:$J$23)+1*(K37&lt;=Content!$K$4:$K$23))=2))&gt;=1,ROW(Content!$J$4:$J$23)-ROW(INDEX(Content!$J$4:$J$23,1,1))+1),8)),"")</f>
        <v/>
      </c>
      <c r="L45" s="69" t="str">
        <f t="array" ref="L45">IFERROR(INDEX(Content!$D$4:$D$23,SMALL(IF((1*(K37=Content!$J$4:$J$23) + 1*((1*(K37&gt;=Content!$J$4:$J$23)+1*(K37&lt;=Content!$K$4:$K$23))=2))&gt;=1,ROW(Content!$J$4:$J$23)-ROW(INDEX(Content!$J$4:$J$23,1,1))+1),8)),"")</f>
        <v/>
      </c>
      <c r="M45" s="85" t="str">
        <f t="array" ref="M45">IFERROR(INDEX(Content!$C$4:$C$23,SMALL(IF((1*(M37=Content!$J$4:$J$23) + 1*((1*(M37&gt;=Content!$J$4:$J$23)+1*(M37&lt;=Content!$K$4:$K$23))=2))&gt;=1,ROW(Content!$J$4:$J$23)-ROW(INDEX(Content!$J$4:$J$23,1,1))+1),8)),"")</f>
        <v/>
      </c>
      <c r="N45" s="69" t="str">
        <f t="array" ref="N45">IFERROR(INDEX(Content!$D$4:$D$23,SMALL(IF((1*(M37=Content!$J$4:$J$23) + 1*((1*(M37&gt;=Content!$J$4:$J$23)+1*(M37&lt;=Content!$K$4:$K$23))=2))&gt;=1,ROW(Content!$J$4:$J$23)-ROW(INDEX(Content!$J$4:$J$23,1,1))+1),8)),"")</f>
        <v/>
      </c>
    </row>
    <row r="46" spans="1:14" s="26" customFormat="1" ht="21.75" hidden="1" customHeight="1" x14ac:dyDescent="0.2">
      <c r="A46" s="85" t="str">
        <f t="array" ref="A46">IFERROR(INDEX(Content!$C$4:$C$23,SMALL(IF((1*(A37=Content!$J$4:$J$23) + 1*((1*(A37&gt;=Content!$J$4:$J$23)+1*(A37&lt;=Content!$K$4:$K$23))=2))&gt;=1,ROW(Content!$J$4:$J$23)-ROW(INDEX(Content!$J$4:$J$23,1,1))+1),9)),"")</f>
        <v/>
      </c>
      <c r="B46" s="69" t="str">
        <f t="array" ref="B46">IFERROR(INDEX(Content!$D$4:$D$23,SMALL(IF((1*(A37=Content!$J$4:$J$23) + 1*((1*(A37&gt;=Content!$J$4:$J$23)+1*(A37&lt;=Content!$K$4:$K$23))=2))&gt;=1,ROW(Content!$J$4:$J$23)-ROW(INDEX(Content!$J$4:$J$23,1,1))+1),9)),"")</f>
        <v/>
      </c>
      <c r="C46" s="85" t="str">
        <f t="array" ref="C46">IFERROR(INDEX(Content!$C$4:$C$23,SMALL(IF((1*(C37=Content!$J$4:$J$23) + 1*((1*(C37&gt;=Content!$J$4:$J$23)+1*(C37&lt;=Content!$K$4:$K$23))=2))&gt;=1,ROW(Content!$J$4:$J$23)-ROW(INDEX(Content!$J$4:$J$23,1,1))+1),9)),"")</f>
        <v/>
      </c>
      <c r="D46" s="69" t="str">
        <f t="array" ref="D46">IFERROR(INDEX(Content!$D$4:$D$23,SMALL(IF((1*(C37=Content!$J$4:$J$23) + 1*((1*(C37&gt;=Content!$J$4:$J$23)+1*(C37&lt;=Content!$K$4:$K$23))=2))&gt;=1,ROW(Content!$J$4:$J$23)-ROW(INDEX(Content!$J$4:$J$23,1,1))+1),9)),"")</f>
        <v/>
      </c>
      <c r="E46" s="85" t="str">
        <f t="array" ref="E46">IFERROR(INDEX(Content!$C$4:$C$23,SMALL(IF((1*(E37=Content!$J$4:$J$23) + 1*((1*(E37&gt;=Content!$J$4:$J$23)+1*(E37&lt;=Content!$K$4:$K$23))=2))&gt;=1,ROW(Content!$J$4:$J$23)-ROW(INDEX(Content!$J$4:$J$23,1,1))+1),9)),"")</f>
        <v/>
      </c>
      <c r="F46" s="69" t="str">
        <f t="array" ref="F46">IFERROR(INDEX(Content!$D$4:$D$23,SMALL(IF((1*(E37=Content!$J$4:$J$23) + 1*((1*(E37&gt;=Content!$J$4:$J$23)+1*(E37&lt;=Content!$K$4:$K$23))=2))&gt;=1,ROW(Content!$J$4:$J$23)-ROW(INDEX(Content!$J$4:$J$23,1,1))+1),9)),"")</f>
        <v/>
      </c>
      <c r="G46" s="85" t="str">
        <f t="array" ref="G46">IFERROR(INDEX(Content!$C$4:$C$23,SMALL(IF((1*(G37=Content!$J$4:$J$23) + 1*((1*(G37&gt;=Content!$J$4:$J$23)+1*(G37&lt;=Content!$K$4:$K$23))=2))&gt;=1,ROW(Content!$J$4:$J$23)-ROW(INDEX(Content!$J$4:$J$23,1,1))+1),9)),"")</f>
        <v/>
      </c>
      <c r="H46" s="69" t="str">
        <f t="array" ref="H46">IFERROR(INDEX(Content!$D$4:$D$23,SMALL(IF((1*(G37=Content!$J$4:$J$23) + 1*((1*(G37&gt;=Content!$J$4:$J$23)+1*(G37&lt;=Content!$K$4:$K$23))=2))&gt;=1,ROW(Content!$J$4:$J$23)-ROW(INDEX(Content!$J$4:$J$23,1,1))+1),9)),"")</f>
        <v/>
      </c>
      <c r="I46" s="85" t="str">
        <f t="array" ref="I46">IFERROR(INDEX(Content!$C$4:$C$23,SMALL(IF((1*(I37=Content!$J$4:$J$23) + 1*((1*(I37&gt;=Content!$J$4:$J$23)+1*(I37&lt;=Content!$K$4:$K$23))=2))&gt;=1,ROW(Content!$J$4:$J$23)-ROW(INDEX(Content!$J$4:$J$23,1,1))+1),9)),"")</f>
        <v/>
      </c>
      <c r="J46" s="69" t="str">
        <f t="array" ref="J46">IFERROR(INDEX(Content!$D$4:$D$23,SMALL(IF((1*(I37=Content!$J$4:$J$23) + 1*((1*(I37&gt;=Content!$J$4:$J$23)+1*(I37&lt;=Content!$K$4:$K$23))=2))&gt;=1,ROW(Content!$J$4:$J$23)-ROW(INDEX(Content!$J$4:$J$23,1,1))+1),9)),"")</f>
        <v/>
      </c>
      <c r="K46" s="85" t="str">
        <f t="array" ref="K46">IFERROR(INDEX(Content!$C$4:$C$23,SMALL(IF((1*(K37=Content!$J$4:$J$23) + 1*((1*(K37&gt;=Content!$J$4:$J$23)+1*(K37&lt;=Content!$K$4:$K$23))=2))&gt;=1,ROW(Content!$J$4:$J$23)-ROW(INDEX(Content!$J$4:$J$23,1,1))+1),9)),"")</f>
        <v/>
      </c>
      <c r="L46" s="69" t="str">
        <f t="array" ref="L46">IFERROR(INDEX(Content!$D$4:$D$23,SMALL(IF((1*(K37=Content!$J$4:$J$23) + 1*((1*(K37&gt;=Content!$J$4:$J$23)+1*(K37&lt;=Content!$K$4:$K$23))=2))&gt;=1,ROW(Content!$J$4:$J$23)-ROW(INDEX(Content!$J$4:$J$23,1,1))+1),9)),"")</f>
        <v/>
      </c>
      <c r="M46" s="85" t="str">
        <f t="array" ref="M46">IFERROR(INDEX(Content!$C$4:$C$23,SMALL(IF((1*(M37=Content!$J$4:$J$23) + 1*((1*(M37&gt;=Content!$J$4:$J$23)+1*(M37&lt;=Content!$K$4:$K$23))=2))&gt;=1,ROW(Content!$J$4:$J$23)-ROW(INDEX(Content!$J$4:$J$23,1,1))+1),9)),"")</f>
        <v/>
      </c>
      <c r="N46" s="69" t="str">
        <f t="array" ref="N46">IFERROR(INDEX(Content!$D$4:$D$23,SMALL(IF((1*(M37=Content!$J$4:$J$23) + 1*((1*(M37&gt;=Content!$J$4:$J$23)+1*(M37&lt;=Content!$K$4:$K$23))=2))&gt;=1,ROW(Content!$J$4:$J$23)-ROW(INDEX(Content!$J$4:$J$23,1,1))+1),9)),"")</f>
        <v/>
      </c>
    </row>
    <row r="47" spans="1:14" s="26" customFormat="1" ht="21.75" hidden="1" customHeight="1" x14ac:dyDescent="0.2">
      <c r="A47" s="86" t="str">
        <f t="array" ref="A47">IFERROR(INDEX(Content!$C$4:$C$23,SMALL(IF((1*(A37=Content!$J$4:$J$23) + 1*((1*(A37&gt;=Content!$J$4:$J$23)+1*(A37&lt;=Content!$K$4:$K$23))=2))&gt;=1,ROW(Content!$J$4:$J$23)-ROW(INDEX(Content!$J$4:$J$23,1,1))+1),10)),"")</f>
        <v/>
      </c>
      <c r="B47" s="70" t="str">
        <f t="array" ref="B47">IFERROR(INDEX(Content!$D$4:$D$23,SMALL(IF((1*(A37=Content!$J$4:$J$23) + 1*((1*(A37&gt;=Content!$J$4:$J$23)+1*(A37&lt;=Content!$K$4:$K$23))=2))&gt;=1,ROW(Content!$J$4:$J$23)-ROW(INDEX(Content!$J$4:$J$23,1,1))+1),10)),"")</f>
        <v/>
      </c>
      <c r="C47" s="86" t="str">
        <f t="array" ref="C47">IFERROR(INDEX(Content!$C$4:$C$23,SMALL(IF((1*(C37=Content!$J$4:$J$23) + 1*((1*(C37&gt;=Content!$J$4:$J$23)+1*(C37&lt;=Content!$K$4:$K$23))=2))&gt;=1,ROW(Content!$J$4:$J$23)-ROW(INDEX(Content!$J$4:$J$23,1,1))+1),10)),"")</f>
        <v/>
      </c>
      <c r="D47" s="70" t="str">
        <f t="array" ref="D47">IFERROR(INDEX(Content!$D$4:$D$23,SMALL(IF((1*(C37=Content!$J$4:$J$23) + 1*((1*(C37&gt;=Content!$J$4:$J$23)+1*(C37&lt;=Content!$K$4:$K$23))=2))&gt;=1,ROW(Content!$J$4:$J$23)-ROW(INDEX(Content!$J$4:$J$23,1,1))+1),10)),"")</f>
        <v/>
      </c>
      <c r="E47" s="86" t="str">
        <f t="array" ref="E47">IFERROR(INDEX(Content!$C$4:$C$23,SMALL(IF((1*(E37=Content!$J$4:$J$23) + 1*((1*(E37&gt;=Content!$J$4:$J$23)+1*(E37&lt;=Content!$K$4:$K$23))=2))&gt;=1,ROW(Content!$J$4:$J$23)-ROW(INDEX(Content!$J$4:$J$23,1,1))+1),10)),"")</f>
        <v/>
      </c>
      <c r="F47" s="70" t="str">
        <f t="array" ref="F47">IFERROR(INDEX(Content!$D$4:$D$23,SMALL(IF((1*(E37=Content!$J$4:$J$23) + 1*((1*(E37&gt;=Content!$J$4:$J$23)+1*(E37&lt;=Content!$K$4:$K$23))=2))&gt;=1,ROW(Content!$J$4:$J$23)-ROW(INDEX(Content!$J$4:$J$23,1,1))+1),10)),"")</f>
        <v/>
      </c>
      <c r="G47" s="86" t="str">
        <f t="array" ref="G47">IFERROR(INDEX(Content!$C$4:$C$23,SMALL(IF((1*(G37=Content!$J$4:$J$23) + 1*((1*(G37&gt;=Content!$J$4:$J$23)+1*(G37&lt;=Content!$K$4:$K$23))=2))&gt;=1,ROW(Content!$J$4:$J$23)-ROW(INDEX(Content!$J$4:$J$23,1,1))+1),10)),"")</f>
        <v/>
      </c>
      <c r="H47" s="70" t="str">
        <f t="array" ref="H47">IFERROR(INDEX(Content!$D$4:$D$23,SMALL(IF((1*(G37=Content!$J$4:$J$23) + 1*((1*(G37&gt;=Content!$J$4:$J$23)+1*(G37&lt;=Content!$K$4:$K$23))=2))&gt;=1,ROW(Content!$J$4:$J$23)-ROW(INDEX(Content!$J$4:$J$23,1,1))+1),10)),"")</f>
        <v/>
      </c>
      <c r="I47" s="86" t="str">
        <f t="array" ref="I47">IFERROR(INDEX(Content!$C$4:$C$23,SMALL(IF((1*(I37=Content!$J$4:$J$23) + 1*((1*(I37&gt;=Content!$J$4:$J$23)+1*(I37&lt;=Content!$K$4:$K$23))=2))&gt;=1,ROW(Content!$J$4:$J$23)-ROW(INDEX(Content!$J$4:$J$23,1,1))+1),10)),"")</f>
        <v/>
      </c>
      <c r="J47" s="70" t="str">
        <f t="array" ref="J47">IFERROR(INDEX(Content!$D$4:$D$23,SMALL(IF((1*(I37=Content!$J$4:$J$23) + 1*((1*(I37&gt;=Content!$J$4:$J$23)+1*(I37&lt;=Content!$K$4:$K$23))=2))&gt;=1,ROW(Content!$J$4:$J$23)-ROW(INDEX(Content!$J$4:$J$23,1,1))+1),10)),"")</f>
        <v/>
      </c>
      <c r="K47" s="86" t="str">
        <f t="array" ref="K47">IFERROR(INDEX(Content!$C$4:$C$23,SMALL(IF((1*(K37=Content!$J$4:$J$23) + 1*((1*(K37&gt;=Content!$J$4:$J$23)+1*(K37&lt;=Content!$K$4:$K$23))=2))&gt;=1,ROW(Content!$J$4:$J$23)-ROW(INDEX(Content!$J$4:$J$23,1,1))+1),10)),"")</f>
        <v/>
      </c>
      <c r="L47" s="70" t="str">
        <f t="array" ref="L47">IFERROR(INDEX(Content!$D$4:$D$23,SMALL(IF((1*(K37=Content!$J$4:$J$23) + 1*((1*(K37&gt;=Content!$J$4:$J$23)+1*(K37&lt;=Content!$K$4:$K$23))=2))&gt;=1,ROW(Content!$J$4:$J$23)-ROW(INDEX(Content!$J$4:$J$23,1,1))+1),10)),"")</f>
        <v/>
      </c>
      <c r="M47" s="86" t="str">
        <f t="array" ref="M47">IFERROR(INDEX(Content!$C$4:$C$23,SMALL(IF((1*(M37=Content!$J$4:$J$23) + 1*((1*(M37&gt;=Content!$J$4:$J$23)+1*(M37&lt;=Content!$K$4:$K$23))=2))&gt;=1,ROW(Content!$J$4:$J$23)-ROW(INDEX(Content!$J$4:$J$23,1,1))+1),10)),"")</f>
        <v/>
      </c>
      <c r="N47" s="70" t="str">
        <f t="array" ref="N47">IFERROR(INDEX(Content!$D$4:$D$23,SMALL(IF((1*(M37=Content!$J$4:$J$23) + 1*((1*(M37&gt;=Content!$J$4:$J$23)+1*(M37&lt;=Content!$K$4:$K$23))=2))&gt;=1,ROW(Content!$J$4:$J$23)-ROW(INDEX(Content!$J$4:$J$23,1,1))+1),10)),"")</f>
        <v/>
      </c>
    </row>
    <row r="48" spans="1:14" s="26" customFormat="1" ht="21.75" customHeight="1" x14ac:dyDescent="0.2">
      <c r="A48" s="87">
        <f>M37+1</f>
        <v>44710</v>
      </c>
      <c r="B48" s="93" t="str">
        <f ca="1">IFERROR(VLOOKUP(A48,Settings!$A$45:$C$94,3,FALSE),"")</f>
        <v/>
      </c>
      <c r="C48" s="87">
        <f t="shared" ref="C48" si="12">A48+1</f>
        <v>44711</v>
      </c>
      <c r="D48" s="93" t="str">
        <f ca="1">IFERROR(VLOOKUP(C48,Settings!$A$45:$C$94,3,FALSE),"")</f>
        <v>Memorial Day</v>
      </c>
      <c r="E48" s="87">
        <f t="shared" ref="E48" si="13">C48+1</f>
        <v>44712</v>
      </c>
      <c r="F48" s="93" t="str">
        <f ca="1">IFERROR(VLOOKUP(E48,Settings!$A$45:$C$94,3,FALSE),"")</f>
        <v/>
      </c>
      <c r="G48" s="87">
        <f t="shared" ref="G48" si="14">E48+1</f>
        <v>44713</v>
      </c>
      <c r="H48" s="93" t="str">
        <f ca="1">IFERROR(VLOOKUP(G48,Settings!$A$45:$C$94,3,FALSE),"")</f>
        <v/>
      </c>
      <c r="I48" s="87">
        <f t="shared" ref="I48" si="15">G48+1</f>
        <v>44714</v>
      </c>
      <c r="J48" s="93" t="str">
        <f ca="1">IFERROR(VLOOKUP(I48,Settings!$A$45:$C$94,3,FALSE),"")</f>
        <v/>
      </c>
      <c r="K48" s="87">
        <f t="shared" ref="K48" si="16">I48+1</f>
        <v>44715</v>
      </c>
      <c r="L48" s="93" t="str">
        <f ca="1">IFERROR(VLOOKUP(K48,Settings!$A$45:$C$94,3,FALSE),"")</f>
        <v/>
      </c>
      <c r="M48" s="87">
        <f t="shared" ref="M48" si="17">K48+1</f>
        <v>44716</v>
      </c>
      <c r="N48" s="93" t="str">
        <f ca="1">IFERROR(VLOOKUP(M48,Settings!$A$45:$C$94,3,FALSE),"")</f>
        <v/>
      </c>
    </row>
    <row r="49" spans="1:16" s="26" customFormat="1" ht="21.75" customHeight="1" x14ac:dyDescent="0.2">
      <c r="A49" s="85" t="str">
        <f t="array" ref="A49">IFERROR(INDEX(Content!$C$4:$C$23,SMALL(IF((1*(A48=Content!$J$4:$J$23) + 1*((1*(A48&gt;=Content!$J$4:$J$23)+1*(A48&lt;=Content!$K$4:$K$23))=2))&gt;=1,ROW(Content!$J$4:$J$23)-ROW(INDEX(Content!$J$4:$J$23,1,1))+1),1)),"")</f>
        <v/>
      </c>
      <c r="B49" s="69" t="str">
        <f t="array" ref="B49">IFERROR(INDEX(Content!$D$4:$D$23,SMALL(IF((1*(A48=Content!$J$4:$J$23) + 1*((1*(A48&gt;=Content!$J$4:$J$23)+1*(A48&lt;=Content!$K$4:$K$23))=2))&gt;=1,ROW(Content!$J$4:$J$23)-ROW(INDEX(Content!$J$4:$J$23,1,1))+1),1)),"")</f>
        <v/>
      </c>
      <c r="C49" s="85" t="str">
        <f t="array" ref="C49">IFERROR(INDEX(Content!$C$4:$C$23,SMALL(IF((1*(C48=Content!$J$4:$J$23) + 1*((1*(C48&gt;=Content!$J$4:$J$23)+1*(C48&lt;=Content!$K$4:$K$23))=2))&gt;=1,ROW(Content!$J$4:$J$23)-ROW(INDEX(Content!$J$4:$J$23,1,1))+1),1)),"")</f>
        <v/>
      </c>
      <c r="D49" s="69" t="str">
        <f t="array" ref="D49">IFERROR(INDEX(Content!$D$4:$D$23,SMALL(IF((1*(C48=Content!$J$4:$J$23) + 1*((1*(C48&gt;=Content!$J$4:$J$23)+1*(C48&lt;=Content!$K$4:$K$23))=2))&gt;=1,ROW(Content!$J$4:$J$23)-ROW(INDEX(Content!$J$4:$J$23,1,1))+1),1)),"")</f>
        <v/>
      </c>
      <c r="E49" s="85" t="str">
        <f t="array" ref="E49">IFERROR(INDEX(Content!$C$4:$C$23,SMALL(IF((1*(E48=Content!$J$4:$J$23) + 1*((1*(E48&gt;=Content!$J$4:$J$23)+1*(E48&lt;=Content!$K$4:$K$23))=2))&gt;=1,ROW(Content!$J$4:$J$23)-ROW(INDEX(Content!$J$4:$J$23,1,1))+1),1)),"")</f>
        <v/>
      </c>
      <c r="F49" s="69" t="str">
        <f t="array" ref="F49">IFERROR(INDEX(Content!$D$4:$D$23,SMALL(IF((1*(E48=Content!$J$4:$J$23) + 1*((1*(E48&gt;=Content!$J$4:$J$23)+1*(E48&lt;=Content!$K$4:$K$23))=2))&gt;=1,ROW(Content!$J$4:$J$23)-ROW(INDEX(Content!$J$4:$J$23,1,1))+1),1)),"")</f>
        <v/>
      </c>
      <c r="G49" s="85" t="str">
        <f t="array" ref="G49">IFERROR(INDEX(Content!$C$4:$C$23,SMALL(IF((1*(G48=Content!$J$4:$J$23) + 1*((1*(G48&gt;=Content!$J$4:$J$23)+1*(G48&lt;=Content!$K$4:$K$23))=2))&gt;=1,ROW(Content!$J$4:$J$23)-ROW(INDEX(Content!$J$4:$J$23,1,1))+1),1)),"")</f>
        <v/>
      </c>
      <c r="H49" s="69" t="str">
        <f t="array" ref="H49">IFERROR(INDEX(Content!$D$4:$D$23,SMALL(IF((1*(G48=Content!$J$4:$J$23) + 1*((1*(G48&gt;=Content!$J$4:$J$23)+1*(G48&lt;=Content!$K$4:$K$23))=2))&gt;=1,ROW(Content!$J$4:$J$23)-ROW(INDEX(Content!$J$4:$J$23,1,1))+1),1)),"")</f>
        <v/>
      </c>
      <c r="I49" s="85" t="str">
        <f t="array" ref="I49">IFERROR(INDEX(Content!$C$4:$C$23,SMALL(IF((1*(I48=Content!$J$4:$J$23) + 1*((1*(I48&gt;=Content!$J$4:$J$23)+1*(I48&lt;=Content!$K$4:$K$23))=2))&gt;=1,ROW(Content!$J$4:$J$23)-ROW(INDEX(Content!$J$4:$J$23,1,1))+1),1)),"")</f>
        <v/>
      </c>
      <c r="J49" s="69" t="str">
        <f t="array" ref="J49">IFERROR(INDEX(Content!$D$4:$D$23,SMALL(IF((1*(I48=Content!$J$4:$J$23) + 1*((1*(I48&gt;=Content!$J$4:$J$23)+1*(I48&lt;=Content!$K$4:$K$23))=2))&gt;=1,ROW(Content!$J$4:$J$23)-ROW(INDEX(Content!$J$4:$J$23,1,1))+1),1)),"")</f>
        <v/>
      </c>
      <c r="K49" s="85" t="str">
        <f t="array" ref="K49">IFERROR(INDEX(Content!$C$4:$C$23,SMALL(IF((1*(K48=Content!$J$4:$J$23) + 1*((1*(K48&gt;=Content!$J$4:$J$23)+1*(K48&lt;=Content!$K$4:$K$23))=2))&gt;=1,ROW(Content!$J$4:$J$23)-ROW(INDEX(Content!$J$4:$J$23,1,1))+1),1)),"")</f>
        <v/>
      </c>
      <c r="L49" s="69" t="str">
        <f t="array" ref="L49">IFERROR(INDEX(Content!$D$4:$D$23,SMALL(IF((1*(K48=Content!$J$4:$J$23) + 1*((1*(K48&gt;=Content!$J$4:$J$23)+1*(K48&lt;=Content!$K$4:$K$23))=2))&gt;=1,ROW(Content!$J$4:$J$23)-ROW(INDEX(Content!$J$4:$J$23,1,1))+1),1)),"")</f>
        <v/>
      </c>
      <c r="M49" s="85" t="str">
        <f t="array" ref="M49">IFERROR(INDEX(Content!$C$4:$C$23,SMALL(IF((1*(M48=Content!$J$4:$J$23) + 1*((1*(M48&gt;=Content!$J$4:$J$23)+1*(M48&lt;=Content!$K$4:$K$23))=2))&gt;=1,ROW(Content!$J$4:$J$23)-ROW(INDEX(Content!$J$4:$J$23,1,1))+1),1)),"")</f>
        <v/>
      </c>
      <c r="N49" s="69" t="str">
        <f t="array" ref="N49">IFERROR(INDEX(Content!$D$4:$D$23,SMALL(IF((1*(M48=Content!$J$4:$J$23) + 1*((1*(M48&gt;=Content!$J$4:$J$23)+1*(M48&lt;=Content!$K$4:$K$23))=2))&gt;=1,ROW(Content!$J$4:$J$23)-ROW(INDEX(Content!$J$4:$J$23,1,1))+1),1)),"")</f>
        <v/>
      </c>
    </row>
    <row r="50" spans="1:16" s="26" customFormat="1" ht="21.75" customHeight="1" x14ac:dyDescent="0.2">
      <c r="A50" s="85" t="str">
        <f t="array" ref="A50">IFERROR(INDEX(Content!$C$4:$C$23,SMALL(IF((1*(A48=Content!$J$4:$J$23) + 1*((1*(A48&gt;=Content!$J$4:$J$23)+1*(A48&lt;=Content!$K$4:$K$23))=2))&gt;=1,ROW(Content!$J$4:$J$23)-ROW(INDEX(Content!$J$4:$J$23,1,1))+1),2)),"")</f>
        <v/>
      </c>
      <c r="B50" s="69" t="str">
        <f t="array" ref="B50">IFERROR(INDEX(Content!$D$4:$D$23,SMALL(IF((1*(A48=Content!$J$4:$J$23) + 1*((1*(A48&gt;=Content!$J$4:$J$23)+1*(A48&lt;=Content!$K$4:$K$23))=2))&gt;=1,ROW(Content!$J$4:$J$23)-ROW(INDEX(Content!$J$4:$J$23,1,1))+1),2)),"")</f>
        <v/>
      </c>
      <c r="C50" s="85" t="str">
        <f t="array" ref="C50">IFERROR(INDEX(Content!$C$4:$C$23,SMALL(IF((1*(C48=Content!$J$4:$J$23) + 1*((1*(C48&gt;=Content!$J$4:$J$23)+1*(C48&lt;=Content!$K$4:$K$23))=2))&gt;=1,ROW(Content!$J$4:$J$23)-ROW(INDEX(Content!$J$4:$J$23,1,1))+1),2)),"")</f>
        <v/>
      </c>
      <c r="D50" s="69" t="str">
        <f t="array" ref="D50">IFERROR(INDEX(Content!$D$4:$D$23,SMALL(IF((1*(C48=Content!$J$4:$J$23) + 1*((1*(C48&gt;=Content!$J$4:$J$23)+1*(C48&lt;=Content!$K$4:$K$23))=2))&gt;=1,ROW(Content!$J$4:$J$23)-ROW(INDEX(Content!$J$4:$J$23,1,1))+1),2)),"")</f>
        <v/>
      </c>
      <c r="E50" s="85" t="str">
        <f t="array" ref="E50">IFERROR(INDEX(Content!$C$4:$C$23,SMALL(IF((1*(E48=Content!$J$4:$J$23) + 1*((1*(E48&gt;=Content!$J$4:$J$23)+1*(E48&lt;=Content!$K$4:$K$23))=2))&gt;=1,ROW(Content!$J$4:$J$23)-ROW(INDEX(Content!$J$4:$J$23,1,1))+1),2)),"")</f>
        <v/>
      </c>
      <c r="F50" s="69" t="str">
        <f t="array" ref="F50">IFERROR(INDEX(Content!$D$4:$D$23,SMALL(IF((1*(E48=Content!$J$4:$J$23) + 1*((1*(E48&gt;=Content!$J$4:$J$23)+1*(E48&lt;=Content!$K$4:$K$23))=2))&gt;=1,ROW(Content!$J$4:$J$23)-ROW(INDEX(Content!$J$4:$J$23,1,1))+1),2)),"")</f>
        <v/>
      </c>
      <c r="G50" s="85" t="str">
        <f t="array" ref="G50">IFERROR(INDEX(Content!$C$4:$C$23,SMALL(IF((1*(G48=Content!$J$4:$J$23) + 1*((1*(G48&gt;=Content!$J$4:$J$23)+1*(G48&lt;=Content!$K$4:$K$23))=2))&gt;=1,ROW(Content!$J$4:$J$23)-ROW(INDEX(Content!$J$4:$J$23,1,1))+1),2)),"")</f>
        <v/>
      </c>
      <c r="H50" s="69" t="str">
        <f t="array" ref="H50">IFERROR(INDEX(Content!$D$4:$D$23,SMALL(IF((1*(G48=Content!$J$4:$J$23) + 1*((1*(G48&gt;=Content!$J$4:$J$23)+1*(G48&lt;=Content!$K$4:$K$23))=2))&gt;=1,ROW(Content!$J$4:$J$23)-ROW(INDEX(Content!$J$4:$J$23,1,1))+1),2)),"")</f>
        <v/>
      </c>
      <c r="I50" s="85" t="str">
        <f t="array" ref="I50">IFERROR(INDEX(Content!$C$4:$C$23,SMALL(IF((1*(I48=Content!$J$4:$J$23) + 1*((1*(I48&gt;=Content!$J$4:$J$23)+1*(I48&lt;=Content!$K$4:$K$23))=2))&gt;=1,ROW(Content!$J$4:$J$23)-ROW(INDEX(Content!$J$4:$J$23,1,1))+1),2)),"")</f>
        <v/>
      </c>
      <c r="J50" s="69" t="str">
        <f t="array" ref="J50">IFERROR(INDEX(Content!$D$4:$D$23,SMALL(IF((1*(I48=Content!$J$4:$J$23) + 1*((1*(I48&gt;=Content!$J$4:$J$23)+1*(I48&lt;=Content!$K$4:$K$23))=2))&gt;=1,ROW(Content!$J$4:$J$23)-ROW(INDEX(Content!$J$4:$J$23,1,1))+1),2)),"")</f>
        <v/>
      </c>
      <c r="K50" s="85" t="str">
        <f t="array" ref="K50">IFERROR(INDEX(Content!$C$4:$C$23,SMALL(IF((1*(K48=Content!$J$4:$J$23) + 1*((1*(K48&gt;=Content!$J$4:$J$23)+1*(K48&lt;=Content!$K$4:$K$23))=2))&gt;=1,ROW(Content!$J$4:$J$23)-ROW(INDEX(Content!$J$4:$J$23,1,1))+1),2)),"")</f>
        <v/>
      </c>
      <c r="L50" s="69" t="str">
        <f t="array" ref="L50">IFERROR(INDEX(Content!$D$4:$D$23,SMALL(IF((1*(K48=Content!$J$4:$J$23) + 1*((1*(K48&gt;=Content!$J$4:$J$23)+1*(K48&lt;=Content!$K$4:$K$23))=2))&gt;=1,ROW(Content!$J$4:$J$23)-ROW(INDEX(Content!$J$4:$J$23,1,1))+1),2)),"")</f>
        <v/>
      </c>
      <c r="M50" s="85" t="str">
        <f t="array" ref="M50">IFERROR(INDEX(Content!$C$4:$C$23,SMALL(IF((1*(M48=Content!$J$4:$J$23) + 1*((1*(M48&gt;=Content!$J$4:$J$23)+1*(M48&lt;=Content!$K$4:$K$23))=2))&gt;=1,ROW(Content!$J$4:$J$23)-ROW(INDEX(Content!$J$4:$J$23,1,1))+1),2)),"")</f>
        <v/>
      </c>
      <c r="N50" s="69" t="str">
        <f t="array" ref="N50">IFERROR(INDEX(Content!$D$4:$D$23,SMALL(IF((1*(M48=Content!$J$4:$J$23) + 1*((1*(M48&gt;=Content!$J$4:$J$23)+1*(M48&lt;=Content!$K$4:$K$23))=2))&gt;=1,ROW(Content!$J$4:$J$23)-ROW(INDEX(Content!$J$4:$J$23,1,1))+1),2)),"")</f>
        <v/>
      </c>
    </row>
    <row r="51" spans="1:16" s="26" customFormat="1" ht="21.75" customHeight="1" x14ac:dyDescent="0.2">
      <c r="A51" s="85" t="str">
        <f t="array" ref="A51">IFERROR(INDEX(Content!$C$4:$C$23,SMALL(IF((1*(A48=Content!$J$4:$J$23) + 1*((1*(A48&gt;=Content!$J$4:$J$23)+1*(A48&lt;=Content!$K$4:$K$23))=2))&gt;=1,ROW(Content!$J$4:$J$23)-ROW(INDEX(Content!$J$4:$J$23,1,1))+1),3)),"")</f>
        <v/>
      </c>
      <c r="B51" s="69" t="str">
        <f t="array" ref="B51">IFERROR(INDEX(Content!$D$4:$D$23,SMALL(IF((1*(A48=Content!$J$4:$J$23) + 1*((1*(A48&gt;=Content!$J$4:$J$23)+1*(A48&lt;=Content!$K$4:$K$23))=2))&gt;=1,ROW(Content!$J$4:$J$23)-ROW(INDEX(Content!$J$4:$J$23,1,1))+1),3)),"")</f>
        <v/>
      </c>
      <c r="C51" s="85" t="str">
        <f t="array" ref="C51">IFERROR(INDEX(Content!$C$4:$C$23,SMALL(IF((1*(C48=Content!$J$4:$J$23) + 1*((1*(C48&gt;=Content!$J$4:$J$23)+1*(C48&lt;=Content!$K$4:$K$23))=2))&gt;=1,ROW(Content!$J$4:$J$23)-ROW(INDEX(Content!$J$4:$J$23,1,1))+1),3)),"")</f>
        <v/>
      </c>
      <c r="D51" s="69" t="str">
        <f t="array" ref="D51">IFERROR(INDEX(Content!$D$4:$D$23,SMALL(IF((1*(C48=Content!$J$4:$J$23) + 1*((1*(C48&gt;=Content!$J$4:$J$23)+1*(C48&lt;=Content!$K$4:$K$23))=2))&gt;=1,ROW(Content!$J$4:$J$23)-ROW(INDEX(Content!$J$4:$J$23,1,1))+1),3)),"")</f>
        <v/>
      </c>
      <c r="E51" s="85" t="str">
        <f t="array" ref="E51">IFERROR(INDEX(Content!$C$4:$C$23,SMALL(IF((1*(E48=Content!$J$4:$J$23) + 1*((1*(E48&gt;=Content!$J$4:$J$23)+1*(E48&lt;=Content!$K$4:$K$23))=2))&gt;=1,ROW(Content!$J$4:$J$23)-ROW(INDEX(Content!$J$4:$J$23,1,1))+1),3)),"")</f>
        <v/>
      </c>
      <c r="F51" s="69" t="str">
        <f t="array" ref="F51">IFERROR(INDEX(Content!$D$4:$D$23,SMALL(IF((1*(E48=Content!$J$4:$J$23) + 1*((1*(E48&gt;=Content!$J$4:$J$23)+1*(E48&lt;=Content!$K$4:$K$23))=2))&gt;=1,ROW(Content!$J$4:$J$23)-ROW(INDEX(Content!$J$4:$J$23,1,1))+1),3)),"")</f>
        <v/>
      </c>
      <c r="G51" s="85" t="str">
        <f t="array" ref="G51">IFERROR(INDEX(Content!$C$4:$C$23,SMALL(IF((1*(G48=Content!$J$4:$J$23) + 1*((1*(G48&gt;=Content!$J$4:$J$23)+1*(G48&lt;=Content!$K$4:$K$23))=2))&gt;=1,ROW(Content!$J$4:$J$23)-ROW(INDEX(Content!$J$4:$J$23,1,1))+1),3)),"")</f>
        <v/>
      </c>
      <c r="H51" s="69" t="str">
        <f t="array" ref="H51">IFERROR(INDEX(Content!$D$4:$D$23,SMALL(IF((1*(G48=Content!$J$4:$J$23) + 1*((1*(G48&gt;=Content!$J$4:$J$23)+1*(G48&lt;=Content!$K$4:$K$23))=2))&gt;=1,ROW(Content!$J$4:$J$23)-ROW(INDEX(Content!$J$4:$J$23,1,1))+1),3)),"")</f>
        <v/>
      </c>
      <c r="I51" s="85" t="str">
        <f t="array" ref="I51">IFERROR(INDEX(Content!$C$4:$C$23,SMALL(IF((1*(I48=Content!$J$4:$J$23) + 1*((1*(I48&gt;=Content!$J$4:$J$23)+1*(I48&lt;=Content!$K$4:$K$23))=2))&gt;=1,ROW(Content!$J$4:$J$23)-ROW(INDEX(Content!$J$4:$J$23,1,1))+1),3)),"")</f>
        <v/>
      </c>
      <c r="J51" s="69" t="str">
        <f t="array" ref="J51">IFERROR(INDEX(Content!$D$4:$D$23,SMALL(IF((1*(I48=Content!$J$4:$J$23) + 1*((1*(I48&gt;=Content!$J$4:$J$23)+1*(I48&lt;=Content!$K$4:$K$23))=2))&gt;=1,ROW(Content!$J$4:$J$23)-ROW(INDEX(Content!$J$4:$J$23,1,1))+1),3)),"")</f>
        <v/>
      </c>
      <c r="K51" s="85" t="str">
        <f t="array" ref="K51">IFERROR(INDEX(Content!$C$4:$C$23,SMALL(IF((1*(K48=Content!$J$4:$J$23) + 1*((1*(K48&gt;=Content!$J$4:$J$23)+1*(K48&lt;=Content!$K$4:$K$23))=2))&gt;=1,ROW(Content!$J$4:$J$23)-ROW(INDEX(Content!$J$4:$J$23,1,1))+1),3)),"")</f>
        <v/>
      </c>
      <c r="L51" s="69" t="str">
        <f t="array" ref="L51">IFERROR(INDEX(Content!$D$4:$D$23,SMALL(IF((1*(K48=Content!$J$4:$J$23) + 1*((1*(K48&gt;=Content!$J$4:$J$23)+1*(K48&lt;=Content!$K$4:$K$23))=2))&gt;=1,ROW(Content!$J$4:$J$23)-ROW(INDEX(Content!$J$4:$J$23,1,1))+1),3)),"")</f>
        <v/>
      </c>
      <c r="M51" s="85" t="str">
        <f t="array" ref="M51">IFERROR(INDEX(Content!$C$4:$C$23,SMALL(IF((1*(M48=Content!$J$4:$J$23) + 1*((1*(M48&gt;=Content!$J$4:$J$23)+1*(M48&lt;=Content!$K$4:$K$23))=2))&gt;=1,ROW(Content!$J$4:$J$23)-ROW(INDEX(Content!$J$4:$J$23,1,1))+1),3)),"")</f>
        <v/>
      </c>
      <c r="N51" s="69" t="str">
        <f t="array" ref="N51">IFERROR(INDEX(Content!$D$4:$D$23,SMALL(IF((1*(M48=Content!$J$4:$J$23) + 1*((1*(M48&gt;=Content!$J$4:$J$23)+1*(M48&lt;=Content!$K$4:$K$23))=2))&gt;=1,ROW(Content!$J$4:$J$23)-ROW(INDEX(Content!$J$4:$J$23,1,1))+1),3)),"")</f>
        <v/>
      </c>
    </row>
    <row r="52" spans="1:16" s="26" customFormat="1" ht="21.75" customHeight="1" x14ac:dyDescent="0.2">
      <c r="A52" s="85" t="str">
        <f t="array" ref="A52">IFERROR(INDEX(Content!$C$4:$C$23,SMALL(IF((1*(A48=Content!$J$4:$J$23) + 1*((1*(A48&gt;=Content!$J$4:$J$23)+1*(A48&lt;=Content!$K$4:$K$23))=2))&gt;=1,ROW(Content!$J$4:$J$23)-ROW(INDEX(Content!$J$4:$J$23,1,1))+1),4)),"")</f>
        <v/>
      </c>
      <c r="B52" s="69" t="str">
        <f t="array" ref="B52">IFERROR(INDEX(Content!$D$4:$D$23,SMALL(IF((1*(A48=Content!$J$4:$J$23) + 1*((1*(A48&gt;=Content!$J$4:$J$23)+1*(A48&lt;=Content!$K$4:$K$23))=2))&gt;=1,ROW(Content!$J$4:$J$23)-ROW(INDEX(Content!$J$4:$J$23,1,1))+1),4)),"")</f>
        <v/>
      </c>
      <c r="C52" s="85" t="str">
        <f t="array" ref="C52">IFERROR(INDEX(Content!$C$4:$C$23,SMALL(IF((1*(C48=Content!$J$4:$J$23) + 1*((1*(C48&gt;=Content!$J$4:$J$23)+1*(C48&lt;=Content!$K$4:$K$23))=2))&gt;=1,ROW(Content!$J$4:$J$23)-ROW(INDEX(Content!$J$4:$J$23,1,1))+1),4)),"")</f>
        <v/>
      </c>
      <c r="D52" s="69" t="str">
        <f t="array" ref="D52">IFERROR(INDEX(Content!$D$4:$D$23,SMALL(IF((1*(C48=Content!$J$4:$J$23) + 1*((1*(C48&gt;=Content!$J$4:$J$23)+1*(C48&lt;=Content!$K$4:$K$23))=2))&gt;=1,ROW(Content!$J$4:$J$23)-ROW(INDEX(Content!$J$4:$J$23,1,1))+1),4)),"")</f>
        <v/>
      </c>
      <c r="E52" s="85" t="str">
        <f t="array" ref="E52">IFERROR(INDEX(Content!$C$4:$C$23,SMALL(IF((1*(E48=Content!$J$4:$J$23) + 1*((1*(E48&gt;=Content!$J$4:$J$23)+1*(E48&lt;=Content!$K$4:$K$23))=2))&gt;=1,ROW(Content!$J$4:$J$23)-ROW(INDEX(Content!$J$4:$J$23,1,1))+1),4)),"")</f>
        <v/>
      </c>
      <c r="F52" s="69" t="str">
        <f t="array" ref="F52">IFERROR(INDEX(Content!$D$4:$D$23,SMALL(IF((1*(E48=Content!$J$4:$J$23) + 1*((1*(E48&gt;=Content!$J$4:$J$23)+1*(E48&lt;=Content!$K$4:$K$23))=2))&gt;=1,ROW(Content!$J$4:$J$23)-ROW(INDEX(Content!$J$4:$J$23,1,1))+1),4)),"")</f>
        <v/>
      </c>
      <c r="G52" s="85" t="str">
        <f t="array" ref="G52">IFERROR(INDEX(Content!$C$4:$C$23,SMALL(IF((1*(G48=Content!$J$4:$J$23) + 1*((1*(G48&gt;=Content!$J$4:$J$23)+1*(G48&lt;=Content!$K$4:$K$23))=2))&gt;=1,ROW(Content!$J$4:$J$23)-ROW(INDEX(Content!$J$4:$J$23,1,1))+1),4)),"")</f>
        <v/>
      </c>
      <c r="H52" s="69" t="str">
        <f t="array" ref="H52">IFERROR(INDEX(Content!$D$4:$D$23,SMALL(IF((1*(G48=Content!$J$4:$J$23) + 1*((1*(G48&gt;=Content!$J$4:$J$23)+1*(G48&lt;=Content!$K$4:$K$23))=2))&gt;=1,ROW(Content!$J$4:$J$23)-ROW(INDEX(Content!$J$4:$J$23,1,1))+1),4)),"")</f>
        <v/>
      </c>
      <c r="I52" s="85" t="str">
        <f t="array" ref="I52">IFERROR(INDEX(Content!$C$4:$C$23,SMALL(IF((1*(I48=Content!$J$4:$J$23) + 1*((1*(I48&gt;=Content!$J$4:$J$23)+1*(I48&lt;=Content!$K$4:$K$23))=2))&gt;=1,ROW(Content!$J$4:$J$23)-ROW(INDEX(Content!$J$4:$J$23,1,1))+1),4)),"")</f>
        <v/>
      </c>
      <c r="J52" s="69" t="str">
        <f t="array" ref="J52">IFERROR(INDEX(Content!$D$4:$D$23,SMALL(IF((1*(I48=Content!$J$4:$J$23) + 1*((1*(I48&gt;=Content!$J$4:$J$23)+1*(I48&lt;=Content!$K$4:$K$23))=2))&gt;=1,ROW(Content!$J$4:$J$23)-ROW(INDEX(Content!$J$4:$J$23,1,1))+1),4)),"")</f>
        <v/>
      </c>
      <c r="K52" s="85" t="str">
        <f t="array" ref="K52">IFERROR(INDEX(Content!$C$4:$C$23,SMALL(IF((1*(K48=Content!$J$4:$J$23) + 1*((1*(K48&gt;=Content!$J$4:$J$23)+1*(K48&lt;=Content!$K$4:$K$23))=2))&gt;=1,ROW(Content!$J$4:$J$23)-ROW(INDEX(Content!$J$4:$J$23,1,1))+1),4)),"")</f>
        <v/>
      </c>
      <c r="L52" s="69" t="str">
        <f t="array" ref="L52">IFERROR(INDEX(Content!$D$4:$D$23,SMALL(IF((1*(K48=Content!$J$4:$J$23) + 1*((1*(K48&gt;=Content!$J$4:$J$23)+1*(K48&lt;=Content!$K$4:$K$23))=2))&gt;=1,ROW(Content!$J$4:$J$23)-ROW(INDEX(Content!$J$4:$J$23,1,1))+1),4)),"")</f>
        <v/>
      </c>
      <c r="M52" s="85" t="str">
        <f t="array" ref="M52">IFERROR(INDEX(Content!$C$4:$C$23,SMALL(IF((1*(M48=Content!$J$4:$J$23) + 1*((1*(M48&gt;=Content!$J$4:$J$23)+1*(M48&lt;=Content!$K$4:$K$23))=2))&gt;=1,ROW(Content!$J$4:$J$23)-ROW(INDEX(Content!$J$4:$J$23,1,1))+1),4)),"")</f>
        <v/>
      </c>
      <c r="N52" s="69" t="str">
        <f t="array" ref="N52">IFERROR(INDEX(Content!$D$4:$D$23,SMALL(IF((1*(M48=Content!$J$4:$J$23) + 1*((1*(M48&gt;=Content!$J$4:$J$23)+1*(M48&lt;=Content!$K$4:$K$23))=2))&gt;=1,ROW(Content!$J$4:$J$23)-ROW(INDEX(Content!$J$4:$J$23,1,1))+1),4)),"")</f>
        <v/>
      </c>
    </row>
    <row r="53" spans="1:16" s="26" customFormat="1" ht="21.75" customHeight="1" x14ac:dyDescent="0.2">
      <c r="A53" s="85" t="str">
        <f t="array" ref="A53">IFERROR(INDEX(Content!$C$4:$C$23,SMALL(IF((1*(A48=Content!$J$4:$J$23) + 1*((1*(A48&gt;=Content!$J$4:$J$23)+1*(A48&lt;=Content!$K$4:$K$23))=2))&gt;=1,ROW(Content!$J$4:$J$23)-ROW(INDEX(Content!$J$4:$J$23,1,1))+1),5)),"")</f>
        <v/>
      </c>
      <c r="B53" s="69" t="str">
        <f t="array" ref="B53">IFERROR(INDEX(Content!$D$4:$D$23,SMALL(IF((1*(A48=Content!$J$4:$J$23) + 1*((1*(A48&gt;=Content!$J$4:$J$23)+1*(A48&lt;=Content!$K$4:$K$23))=2))&gt;=1,ROW(Content!$J$4:$J$23)-ROW(INDEX(Content!$J$4:$J$23,1,1))+1),5)),"")</f>
        <v/>
      </c>
      <c r="C53" s="85" t="str">
        <f t="array" ref="C53">IFERROR(INDEX(Content!$C$4:$C$23,SMALL(IF((1*(C48=Content!$J$4:$J$23) + 1*((1*(C48&gt;=Content!$J$4:$J$23)+1*(C48&lt;=Content!$K$4:$K$23))=2))&gt;=1,ROW(Content!$J$4:$J$23)-ROW(INDEX(Content!$J$4:$J$23,1,1))+1),5)),"")</f>
        <v/>
      </c>
      <c r="D53" s="69" t="str">
        <f t="array" ref="D53">IFERROR(INDEX(Content!$D$4:$D$23,SMALL(IF((1*(C48=Content!$J$4:$J$23) + 1*((1*(C48&gt;=Content!$J$4:$J$23)+1*(C48&lt;=Content!$K$4:$K$23))=2))&gt;=1,ROW(Content!$J$4:$J$23)-ROW(INDEX(Content!$J$4:$J$23,1,1))+1),5)),"")</f>
        <v/>
      </c>
      <c r="E53" s="85" t="str">
        <f t="array" ref="E53">IFERROR(INDEX(Content!$C$4:$C$23,SMALL(IF((1*(E48=Content!$J$4:$J$23) + 1*((1*(E48&gt;=Content!$J$4:$J$23)+1*(E48&lt;=Content!$K$4:$K$23))=2))&gt;=1,ROW(Content!$J$4:$J$23)-ROW(INDEX(Content!$J$4:$J$23,1,1))+1),5)),"")</f>
        <v/>
      </c>
      <c r="F53" s="69" t="str">
        <f t="array" ref="F53">IFERROR(INDEX(Content!$D$4:$D$23,SMALL(IF((1*(E48=Content!$J$4:$J$23) + 1*((1*(E48&gt;=Content!$J$4:$J$23)+1*(E48&lt;=Content!$K$4:$K$23))=2))&gt;=1,ROW(Content!$J$4:$J$23)-ROW(INDEX(Content!$J$4:$J$23,1,1))+1),5)),"")</f>
        <v/>
      </c>
      <c r="G53" s="85" t="str">
        <f t="array" ref="G53">IFERROR(INDEX(Content!$C$4:$C$23,SMALL(IF((1*(G48=Content!$J$4:$J$23) + 1*((1*(G48&gt;=Content!$J$4:$J$23)+1*(G48&lt;=Content!$K$4:$K$23))=2))&gt;=1,ROW(Content!$J$4:$J$23)-ROW(INDEX(Content!$J$4:$J$23,1,1))+1),5)),"")</f>
        <v/>
      </c>
      <c r="H53" s="69" t="str">
        <f t="array" ref="H53">IFERROR(INDEX(Content!$D$4:$D$23,SMALL(IF((1*(G48=Content!$J$4:$J$23) + 1*((1*(G48&gt;=Content!$J$4:$J$23)+1*(G48&lt;=Content!$K$4:$K$23))=2))&gt;=1,ROW(Content!$J$4:$J$23)-ROW(INDEX(Content!$J$4:$J$23,1,1))+1),5)),"")</f>
        <v/>
      </c>
      <c r="I53" s="85" t="str">
        <f t="array" ref="I53">IFERROR(INDEX(Content!$C$4:$C$23,SMALL(IF((1*(I48=Content!$J$4:$J$23) + 1*((1*(I48&gt;=Content!$J$4:$J$23)+1*(I48&lt;=Content!$K$4:$K$23))=2))&gt;=1,ROW(Content!$J$4:$J$23)-ROW(INDEX(Content!$J$4:$J$23,1,1))+1),5)),"")</f>
        <v/>
      </c>
      <c r="J53" s="69" t="str">
        <f t="array" ref="J53">IFERROR(INDEX(Content!$D$4:$D$23,SMALL(IF((1*(I48=Content!$J$4:$J$23) + 1*((1*(I48&gt;=Content!$J$4:$J$23)+1*(I48&lt;=Content!$K$4:$K$23))=2))&gt;=1,ROW(Content!$J$4:$J$23)-ROW(INDEX(Content!$J$4:$J$23,1,1))+1),5)),"")</f>
        <v/>
      </c>
      <c r="K53" s="85" t="str">
        <f t="array" ref="K53">IFERROR(INDEX(Content!$C$4:$C$23,SMALL(IF((1*(K48=Content!$J$4:$J$23) + 1*((1*(K48&gt;=Content!$J$4:$J$23)+1*(K48&lt;=Content!$K$4:$K$23))=2))&gt;=1,ROW(Content!$J$4:$J$23)-ROW(INDEX(Content!$J$4:$J$23,1,1))+1),5)),"")</f>
        <v/>
      </c>
      <c r="L53" s="69" t="str">
        <f t="array" ref="L53">IFERROR(INDEX(Content!$D$4:$D$23,SMALL(IF((1*(K48=Content!$J$4:$J$23) + 1*((1*(K48&gt;=Content!$J$4:$J$23)+1*(K48&lt;=Content!$K$4:$K$23))=2))&gt;=1,ROW(Content!$J$4:$J$23)-ROW(INDEX(Content!$J$4:$J$23,1,1))+1),5)),"")</f>
        <v/>
      </c>
      <c r="M53" s="85" t="str">
        <f t="array" ref="M53">IFERROR(INDEX(Content!$C$4:$C$23,SMALL(IF((1*(M48=Content!$J$4:$J$23) + 1*((1*(M48&gt;=Content!$J$4:$J$23)+1*(M48&lt;=Content!$K$4:$K$23))=2))&gt;=1,ROW(Content!$J$4:$J$23)-ROW(INDEX(Content!$J$4:$J$23,1,1))+1),5)),"")</f>
        <v/>
      </c>
      <c r="N53" s="69" t="str">
        <f t="array" ref="N53">IFERROR(INDEX(Content!$D$4:$D$23,SMALL(IF((1*(M48=Content!$J$4:$J$23) + 1*((1*(M48&gt;=Content!$J$4:$J$23)+1*(M48&lt;=Content!$K$4:$K$23))=2))&gt;=1,ROW(Content!$J$4:$J$23)-ROW(INDEX(Content!$J$4:$J$23,1,1))+1),5)),"")</f>
        <v/>
      </c>
    </row>
    <row r="54" spans="1:16" s="26" customFormat="1" ht="21.75" customHeight="1" x14ac:dyDescent="0.2">
      <c r="A54" s="85" t="str">
        <f t="array" ref="A54">IFERROR(INDEX(Content!$C$4:$C$23,SMALL(IF((1*(A48=Content!$J$4:$J$23) + 1*((1*(A48&gt;=Content!$J$4:$J$23)+1*(A48&lt;=Content!$K$4:$K$23))=2))&gt;=1,ROW(Content!$J$4:$J$23)-ROW(INDEX(Content!$J$4:$J$23,1,1))+1),6)),"")</f>
        <v/>
      </c>
      <c r="B54" s="69" t="str">
        <f t="array" ref="B54">IFERROR(INDEX(Content!$D$4:$D$23,SMALL(IF((1*(A48=Content!$J$4:$J$23) + 1*((1*(A48&gt;=Content!$J$4:$J$23)+1*(A48&lt;=Content!$K$4:$K$23))=2))&gt;=1,ROW(Content!$J$4:$J$23)-ROW(INDEX(Content!$J$4:$J$23,1,1))+1),6)),"")</f>
        <v/>
      </c>
      <c r="C54" s="85" t="str">
        <f t="array" ref="C54">IFERROR(INDEX(Content!$C$4:$C$23,SMALL(IF((1*(C48=Content!$J$4:$J$23) + 1*((1*(C48&gt;=Content!$J$4:$J$23)+1*(C48&lt;=Content!$K$4:$K$23))=2))&gt;=1,ROW(Content!$J$4:$J$23)-ROW(INDEX(Content!$J$4:$J$23,1,1))+1),6)),"")</f>
        <v/>
      </c>
      <c r="D54" s="69" t="str">
        <f t="array" ref="D54">IFERROR(INDEX(Content!$D$4:$D$23,SMALL(IF((1*(C48=Content!$J$4:$J$23) + 1*((1*(C48&gt;=Content!$J$4:$J$23)+1*(C48&lt;=Content!$K$4:$K$23))=2))&gt;=1,ROW(Content!$J$4:$J$23)-ROW(INDEX(Content!$J$4:$J$23,1,1))+1),6)),"")</f>
        <v/>
      </c>
      <c r="E54" s="85" t="str">
        <f t="array" ref="E54">IFERROR(INDEX(Content!$C$4:$C$23,SMALL(IF((1*(E48=Content!$J$4:$J$23) + 1*((1*(E48&gt;=Content!$J$4:$J$23)+1*(E48&lt;=Content!$K$4:$K$23))=2))&gt;=1,ROW(Content!$J$4:$J$23)-ROW(INDEX(Content!$J$4:$J$23,1,1))+1),6)),"")</f>
        <v/>
      </c>
      <c r="F54" s="69" t="str">
        <f t="array" ref="F54">IFERROR(INDEX(Content!$D$4:$D$23,SMALL(IF((1*(E48=Content!$J$4:$J$23) + 1*((1*(E48&gt;=Content!$J$4:$J$23)+1*(E48&lt;=Content!$K$4:$K$23))=2))&gt;=1,ROW(Content!$J$4:$J$23)-ROW(INDEX(Content!$J$4:$J$23,1,1))+1),6)),"")</f>
        <v/>
      </c>
      <c r="G54" s="85" t="str">
        <f t="array" ref="G54">IFERROR(INDEX(Content!$C$4:$C$23,SMALL(IF((1*(G48=Content!$J$4:$J$23) + 1*((1*(G48&gt;=Content!$J$4:$J$23)+1*(G48&lt;=Content!$K$4:$K$23))=2))&gt;=1,ROW(Content!$J$4:$J$23)-ROW(INDEX(Content!$J$4:$J$23,1,1))+1),6)),"")</f>
        <v/>
      </c>
      <c r="H54" s="69" t="str">
        <f t="array" ref="H54">IFERROR(INDEX(Content!$D$4:$D$23,SMALL(IF((1*(G48=Content!$J$4:$J$23) + 1*((1*(G48&gt;=Content!$J$4:$J$23)+1*(G48&lt;=Content!$K$4:$K$23))=2))&gt;=1,ROW(Content!$J$4:$J$23)-ROW(INDEX(Content!$J$4:$J$23,1,1))+1),6)),"")</f>
        <v/>
      </c>
      <c r="I54" s="85" t="str">
        <f t="array" ref="I54">IFERROR(INDEX(Content!$C$4:$C$23,SMALL(IF((1*(I48=Content!$J$4:$J$23) + 1*((1*(I48&gt;=Content!$J$4:$J$23)+1*(I48&lt;=Content!$K$4:$K$23))=2))&gt;=1,ROW(Content!$J$4:$J$23)-ROW(INDEX(Content!$J$4:$J$23,1,1))+1),6)),"")</f>
        <v/>
      </c>
      <c r="J54" s="69" t="str">
        <f t="array" ref="J54">IFERROR(INDEX(Content!$D$4:$D$23,SMALL(IF((1*(I48=Content!$J$4:$J$23) + 1*((1*(I48&gt;=Content!$J$4:$J$23)+1*(I48&lt;=Content!$K$4:$K$23))=2))&gt;=1,ROW(Content!$J$4:$J$23)-ROW(INDEX(Content!$J$4:$J$23,1,1))+1),6)),"")</f>
        <v/>
      </c>
      <c r="K54" s="85" t="str">
        <f t="array" ref="K54">IFERROR(INDEX(Content!$C$4:$C$23,SMALL(IF((1*(K48=Content!$J$4:$J$23) + 1*((1*(K48&gt;=Content!$J$4:$J$23)+1*(K48&lt;=Content!$K$4:$K$23))=2))&gt;=1,ROW(Content!$J$4:$J$23)-ROW(INDEX(Content!$J$4:$J$23,1,1))+1),6)),"")</f>
        <v/>
      </c>
      <c r="L54" s="69" t="str">
        <f t="array" ref="L54">IFERROR(INDEX(Content!$D$4:$D$23,SMALL(IF((1*(K48=Content!$J$4:$J$23) + 1*((1*(K48&gt;=Content!$J$4:$J$23)+1*(K48&lt;=Content!$K$4:$K$23))=2))&gt;=1,ROW(Content!$J$4:$J$23)-ROW(INDEX(Content!$J$4:$J$23,1,1))+1),6)),"")</f>
        <v/>
      </c>
      <c r="M54" s="85" t="str">
        <f t="array" ref="M54">IFERROR(INDEX(Content!$C$4:$C$23,SMALL(IF((1*(M48=Content!$J$4:$J$23) + 1*((1*(M48&gt;=Content!$J$4:$J$23)+1*(M48&lt;=Content!$K$4:$K$23))=2))&gt;=1,ROW(Content!$J$4:$J$23)-ROW(INDEX(Content!$J$4:$J$23,1,1))+1),6)),"")</f>
        <v/>
      </c>
      <c r="N54" s="69" t="str">
        <f t="array" ref="N54">IFERROR(INDEX(Content!$D$4:$D$23,SMALL(IF((1*(M48=Content!$J$4:$J$23) + 1*((1*(M48&gt;=Content!$J$4:$J$23)+1*(M48&lt;=Content!$K$4:$K$23))=2))&gt;=1,ROW(Content!$J$4:$J$23)-ROW(INDEX(Content!$J$4:$J$23,1,1))+1),6)),"")</f>
        <v/>
      </c>
    </row>
    <row r="55" spans="1:16" s="26" customFormat="1" ht="21.75" hidden="1" customHeight="1" x14ac:dyDescent="0.2">
      <c r="A55" s="85" t="str">
        <f t="array" ref="A55">IFERROR(INDEX(Content!$C$4:$C$23,SMALL(IF((1*(A48=Content!$J$4:$J$23) + 1*((1*(A48&gt;=Content!$J$4:$J$23)+1*(A48&lt;=Content!$K$4:$K$23))=2))&gt;=1,ROW(Content!$J$4:$J$23)-ROW(INDEX(Content!$J$4:$J$23,1,1))+1),7)),"")</f>
        <v/>
      </c>
      <c r="B55" s="69" t="str">
        <f t="array" ref="B55">IFERROR(INDEX(Content!$D$4:$D$23,SMALL(IF((1*(A48=Content!$J$4:$J$23) + 1*((1*(A48&gt;=Content!$J$4:$J$23)+1*(A48&lt;=Content!$K$4:$K$23))=2))&gt;=1,ROW(Content!$J$4:$J$23)-ROW(INDEX(Content!$J$4:$J$23,1,1))+1),7)),"")</f>
        <v/>
      </c>
      <c r="C55" s="85" t="str">
        <f t="array" ref="C55">IFERROR(INDEX(Content!$C$4:$C$23,SMALL(IF((1*(C48=Content!$J$4:$J$23) + 1*((1*(C48&gt;=Content!$J$4:$J$23)+1*(C48&lt;=Content!$K$4:$K$23))=2))&gt;=1,ROW(Content!$J$4:$J$23)-ROW(INDEX(Content!$J$4:$J$23,1,1))+1),7)),"")</f>
        <v/>
      </c>
      <c r="D55" s="69" t="str">
        <f t="array" ref="D55">IFERROR(INDEX(Content!$D$4:$D$23,SMALL(IF((1*(C48=Content!$J$4:$J$23) + 1*((1*(C48&gt;=Content!$J$4:$J$23)+1*(C48&lt;=Content!$K$4:$K$23))=2))&gt;=1,ROW(Content!$J$4:$J$23)-ROW(INDEX(Content!$J$4:$J$23,1,1))+1),7)),"")</f>
        <v/>
      </c>
      <c r="E55" s="85" t="str">
        <f t="array" ref="E55">IFERROR(INDEX(Content!$C$4:$C$23,SMALL(IF((1*(E48=Content!$J$4:$J$23) + 1*((1*(E48&gt;=Content!$J$4:$J$23)+1*(E48&lt;=Content!$K$4:$K$23))=2))&gt;=1,ROW(Content!$J$4:$J$23)-ROW(INDEX(Content!$J$4:$J$23,1,1))+1),7)),"")</f>
        <v/>
      </c>
      <c r="F55" s="69" t="str">
        <f t="array" ref="F55">IFERROR(INDEX(Content!$D$4:$D$23,SMALL(IF((1*(E48=Content!$J$4:$J$23) + 1*((1*(E48&gt;=Content!$J$4:$J$23)+1*(E48&lt;=Content!$K$4:$K$23))=2))&gt;=1,ROW(Content!$J$4:$J$23)-ROW(INDEX(Content!$J$4:$J$23,1,1))+1),7)),"")</f>
        <v/>
      </c>
      <c r="G55" s="85" t="str">
        <f t="array" ref="G55">IFERROR(INDEX(Content!$C$4:$C$23,SMALL(IF((1*(G48=Content!$J$4:$J$23) + 1*((1*(G48&gt;=Content!$J$4:$J$23)+1*(G48&lt;=Content!$K$4:$K$23))=2))&gt;=1,ROW(Content!$J$4:$J$23)-ROW(INDEX(Content!$J$4:$J$23,1,1))+1),7)),"")</f>
        <v/>
      </c>
      <c r="H55" s="69" t="str">
        <f t="array" ref="H55">IFERROR(INDEX(Content!$D$4:$D$23,SMALL(IF((1*(G48=Content!$J$4:$J$23) + 1*((1*(G48&gt;=Content!$J$4:$J$23)+1*(G48&lt;=Content!$K$4:$K$23))=2))&gt;=1,ROW(Content!$J$4:$J$23)-ROW(INDEX(Content!$J$4:$J$23,1,1))+1),7)),"")</f>
        <v/>
      </c>
      <c r="I55" s="85" t="str">
        <f t="array" ref="I55">IFERROR(INDEX(Content!$C$4:$C$23,SMALL(IF((1*(I48=Content!$J$4:$J$23) + 1*((1*(I48&gt;=Content!$J$4:$J$23)+1*(I48&lt;=Content!$K$4:$K$23))=2))&gt;=1,ROW(Content!$J$4:$J$23)-ROW(INDEX(Content!$J$4:$J$23,1,1))+1),7)),"")</f>
        <v/>
      </c>
      <c r="J55" s="69" t="str">
        <f t="array" ref="J55">IFERROR(INDEX(Content!$D$4:$D$23,SMALL(IF((1*(I48=Content!$J$4:$J$23) + 1*((1*(I48&gt;=Content!$J$4:$J$23)+1*(I48&lt;=Content!$K$4:$K$23))=2))&gt;=1,ROW(Content!$J$4:$J$23)-ROW(INDEX(Content!$J$4:$J$23,1,1))+1),7)),"")</f>
        <v/>
      </c>
      <c r="K55" s="85" t="str">
        <f t="array" ref="K55">IFERROR(INDEX(Content!$C$4:$C$23,SMALL(IF((1*(K48=Content!$J$4:$J$23) + 1*((1*(K48&gt;=Content!$J$4:$J$23)+1*(K48&lt;=Content!$K$4:$K$23))=2))&gt;=1,ROW(Content!$J$4:$J$23)-ROW(INDEX(Content!$J$4:$J$23,1,1))+1),7)),"")</f>
        <v/>
      </c>
      <c r="L55" s="69" t="str">
        <f t="array" ref="L55">IFERROR(INDEX(Content!$D$4:$D$23,SMALL(IF((1*(K48=Content!$J$4:$J$23) + 1*((1*(K48&gt;=Content!$J$4:$J$23)+1*(K48&lt;=Content!$K$4:$K$23))=2))&gt;=1,ROW(Content!$J$4:$J$23)-ROW(INDEX(Content!$J$4:$J$23,1,1))+1),7)),"")</f>
        <v/>
      </c>
      <c r="M55" s="85" t="str">
        <f t="array" ref="M55">IFERROR(INDEX(Content!$C$4:$C$23,SMALL(IF((1*(M48=Content!$J$4:$J$23) + 1*((1*(M48&gt;=Content!$J$4:$J$23)+1*(M48&lt;=Content!$K$4:$K$23))=2))&gt;=1,ROW(Content!$J$4:$J$23)-ROW(INDEX(Content!$J$4:$J$23,1,1))+1),7)),"")</f>
        <v/>
      </c>
      <c r="N55" s="69" t="str">
        <f t="array" ref="N55">IFERROR(INDEX(Content!$D$4:$D$23,SMALL(IF((1*(M48=Content!$J$4:$J$23) + 1*((1*(M48&gt;=Content!$J$4:$J$23)+1*(M48&lt;=Content!$K$4:$K$23))=2))&gt;=1,ROW(Content!$J$4:$J$23)-ROW(INDEX(Content!$J$4:$J$23,1,1))+1),7)),"")</f>
        <v/>
      </c>
    </row>
    <row r="56" spans="1:16" s="26" customFormat="1" ht="21.75" hidden="1" customHeight="1" x14ac:dyDescent="0.2">
      <c r="A56" s="85" t="str">
        <f t="array" ref="A56">IFERROR(INDEX(Content!$C$4:$C$23,SMALL(IF((1*(A48=Content!$J$4:$J$23) + 1*((1*(A48&gt;=Content!$J$4:$J$23)+1*(A48&lt;=Content!$K$4:$K$23))=2))&gt;=1,ROW(Content!$J$4:$J$23)-ROW(INDEX(Content!$J$4:$J$23,1,1))+1),8)),"")</f>
        <v/>
      </c>
      <c r="B56" s="69" t="str">
        <f t="array" ref="B56">IFERROR(INDEX(Content!$D$4:$D$23,SMALL(IF((1*(A48=Content!$J$4:$J$23) + 1*((1*(A48&gt;=Content!$J$4:$J$23)+1*(A48&lt;=Content!$K$4:$K$23))=2))&gt;=1,ROW(Content!$J$4:$J$23)-ROW(INDEX(Content!$J$4:$J$23,1,1))+1),8)),"")</f>
        <v/>
      </c>
      <c r="C56" s="85" t="str">
        <f t="array" ref="C56">IFERROR(INDEX(Content!$C$4:$C$23,SMALL(IF((1*(C48=Content!$J$4:$J$23) + 1*((1*(C48&gt;=Content!$J$4:$J$23)+1*(C48&lt;=Content!$K$4:$K$23))=2))&gt;=1,ROW(Content!$J$4:$J$23)-ROW(INDEX(Content!$J$4:$J$23,1,1))+1),8)),"")</f>
        <v/>
      </c>
      <c r="D56" s="69" t="str">
        <f t="array" ref="D56">IFERROR(INDEX(Content!$D$4:$D$23,SMALL(IF((1*(C48=Content!$J$4:$J$23) + 1*((1*(C48&gt;=Content!$J$4:$J$23)+1*(C48&lt;=Content!$K$4:$K$23))=2))&gt;=1,ROW(Content!$J$4:$J$23)-ROW(INDEX(Content!$J$4:$J$23,1,1))+1),8)),"")</f>
        <v/>
      </c>
      <c r="E56" s="85" t="str">
        <f t="array" ref="E56">IFERROR(INDEX(Content!$C$4:$C$23,SMALL(IF((1*(E48=Content!$J$4:$J$23) + 1*((1*(E48&gt;=Content!$J$4:$J$23)+1*(E48&lt;=Content!$K$4:$K$23))=2))&gt;=1,ROW(Content!$J$4:$J$23)-ROW(INDEX(Content!$J$4:$J$23,1,1))+1),8)),"")</f>
        <v/>
      </c>
      <c r="F56" s="69" t="str">
        <f t="array" ref="F56">IFERROR(INDEX(Content!$D$4:$D$23,SMALL(IF((1*(E48=Content!$J$4:$J$23) + 1*((1*(E48&gt;=Content!$J$4:$J$23)+1*(E48&lt;=Content!$K$4:$K$23))=2))&gt;=1,ROW(Content!$J$4:$J$23)-ROW(INDEX(Content!$J$4:$J$23,1,1))+1),8)),"")</f>
        <v/>
      </c>
      <c r="G56" s="85" t="str">
        <f t="array" ref="G56">IFERROR(INDEX(Content!$C$4:$C$23,SMALL(IF((1*(G48=Content!$J$4:$J$23) + 1*((1*(G48&gt;=Content!$J$4:$J$23)+1*(G48&lt;=Content!$K$4:$K$23))=2))&gt;=1,ROW(Content!$J$4:$J$23)-ROW(INDEX(Content!$J$4:$J$23,1,1))+1),8)),"")</f>
        <v/>
      </c>
      <c r="H56" s="69" t="str">
        <f t="array" ref="H56">IFERROR(INDEX(Content!$D$4:$D$23,SMALL(IF((1*(G48=Content!$J$4:$J$23) + 1*((1*(G48&gt;=Content!$J$4:$J$23)+1*(G48&lt;=Content!$K$4:$K$23))=2))&gt;=1,ROW(Content!$J$4:$J$23)-ROW(INDEX(Content!$J$4:$J$23,1,1))+1),8)),"")</f>
        <v/>
      </c>
      <c r="I56" s="85" t="str">
        <f t="array" ref="I56">IFERROR(INDEX(Content!$C$4:$C$23,SMALL(IF((1*(I48=Content!$J$4:$J$23) + 1*((1*(I48&gt;=Content!$J$4:$J$23)+1*(I48&lt;=Content!$K$4:$K$23))=2))&gt;=1,ROW(Content!$J$4:$J$23)-ROW(INDEX(Content!$J$4:$J$23,1,1))+1),8)),"")</f>
        <v/>
      </c>
      <c r="J56" s="69" t="str">
        <f t="array" ref="J56">IFERROR(INDEX(Content!$D$4:$D$23,SMALL(IF((1*(I48=Content!$J$4:$J$23) + 1*((1*(I48&gt;=Content!$J$4:$J$23)+1*(I48&lt;=Content!$K$4:$K$23))=2))&gt;=1,ROW(Content!$J$4:$J$23)-ROW(INDEX(Content!$J$4:$J$23,1,1))+1),8)),"")</f>
        <v/>
      </c>
      <c r="K56" s="85" t="str">
        <f t="array" ref="K56">IFERROR(INDEX(Content!$C$4:$C$23,SMALL(IF((1*(K48=Content!$J$4:$J$23) + 1*((1*(K48&gt;=Content!$J$4:$J$23)+1*(K48&lt;=Content!$K$4:$K$23))=2))&gt;=1,ROW(Content!$J$4:$J$23)-ROW(INDEX(Content!$J$4:$J$23,1,1))+1),8)),"")</f>
        <v/>
      </c>
      <c r="L56" s="69" t="str">
        <f t="array" ref="L56">IFERROR(INDEX(Content!$D$4:$D$23,SMALL(IF((1*(K48=Content!$J$4:$J$23) + 1*((1*(K48&gt;=Content!$J$4:$J$23)+1*(K48&lt;=Content!$K$4:$K$23))=2))&gt;=1,ROW(Content!$J$4:$J$23)-ROW(INDEX(Content!$J$4:$J$23,1,1))+1),8)),"")</f>
        <v/>
      </c>
      <c r="M56" s="85" t="str">
        <f t="array" ref="M56">IFERROR(INDEX(Content!$C$4:$C$23,SMALL(IF((1*(M48=Content!$J$4:$J$23) + 1*((1*(M48&gt;=Content!$J$4:$J$23)+1*(M48&lt;=Content!$K$4:$K$23))=2))&gt;=1,ROW(Content!$J$4:$J$23)-ROW(INDEX(Content!$J$4:$J$23,1,1))+1),8)),"")</f>
        <v/>
      </c>
      <c r="N56" s="69" t="str">
        <f t="array" ref="N56">IFERROR(INDEX(Content!$D$4:$D$23,SMALL(IF((1*(M48=Content!$J$4:$J$23) + 1*((1*(M48&gt;=Content!$J$4:$J$23)+1*(M48&lt;=Content!$K$4:$K$23))=2))&gt;=1,ROW(Content!$J$4:$J$23)-ROW(INDEX(Content!$J$4:$J$23,1,1))+1),8)),"")</f>
        <v/>
      </c>
    </row>
    <row r="57" spans="1:16" s="26" customFormat="1" ht="21.75" hidden="1" customHeight="1" x14ac:dyDescent="0.2">
      <c r="A57" s="85" t="str">
        <f t="array" ref="A57">IFERROR(INDEX(Content!$C$4:$C$23,SMALL(IF((1*(A48=Content!$J$4:$J$23) + 1*((1*(A48&gt;=Content!$J$4:$J$23)+1*(A48&lt;=Content!$K$4:$K$23))=2))&gt;=1,ROW(Content!$J$4:$J$23)-ROW(INDEX(Content!$J$4:$J$23,1,1))+1),9)),"")</f>
        <v/>
      </c>
      <c r="B57" s="69" t="str">
        <f t="array" ref="B57">IFERROR(INDEX(Content!$D$4:$D$23,SMALL(IF((1*(A48=Content!$J$4:$J$23) + 1*((1*(A48&gt;=Content!$J$4:$J$23)+1*(A48&lt;=Content!$K$4:$K$23))=2))&gt;=1,ROW(Content!$J$4:$J$23)-ROW(INDEX(Content!$J$4:$J$23,1,1))+1),9)),"")</f>
        <v/>
      </c>
      <c r="C57" s="85" t="str">
        <f t="array" ref="C57">IFERROR(INDEX(Content!$C$4:$C$23,SMALL(IF((1*(C48=Content!$J$4:$J$23) + 1*((1*(C48&gt;=Content!$J$4:$J$23)+1*(C48&lt;=Content!$K$4:$K$23))=2))&gt;=1,ROW(Content!$J$4:$J$23)-ROW(INDEX(Content!$J$4:$J$23,1,1))+1),9)),"")</f>
        <v/>
      </c>
      <c r="D57" s="69" t="str">
        <f t="array" ref="D57">IFERROR(INDEX(Content!$D$4:$D$23,SMALL(IF((1*(C48=Content!$J$4:$J$23) + 1*((1*(C48&gt;=Content!$J$4:$J$23)+1*(C48&lt;=Content!$K$4:$K$23))=2))&gt;=1,ROW(Content!$J$4:$J$23)-ROW(INDEX(Content!$J$4:$J$23,1,1))+1),9)),"")</f>
        <v/>
      </c>
      <c r="E57" s="85" t="str">
        <f t="array" ref="E57">IFERROR(INDEX(Content!$C$4:$C$23,SMALL(IF((1*(E48=Content!$J$4:$J$23) + 1*((1*(E48&gt;=Content!$J$4:$J$23)+1*(E48&lt;=Content!$K$4:$K$23))=2))&gt;=1,ROW(Content!$J$4:$J$23)-ROW(INDEX(Content!$J$4:$J$23,1,1))+1),9)),"")</f>
        <v/>
      </c>
      <c r="F57" s="69" t="str">
        <f t="array" ref="F57">IFERROR(INDEX(Content!$D$4:$D$23,SMALL(IF((1*(E48=Content!$J$4:$J$23) + 1*((1*(E48&gt;=Content!$J$4:$J$23)+1*(E48&lt;=Content!$K$4:$K$23))=2))&gt;=1,ROW(Content!$J$4:$J$23)-ROW(INDEX(Content!$J$4:$J$23,1,1))+1),9)),"")</f>
        <v/>
      </c>
      <c r="G57" s="85" t="str">
        <f t="array" ref="G57">IFERROR(INDEX(Content!$C$4:$C$23,SMALL(IF((1*(G48=Content!$J$4:$J$23) + 1*((1*(G48&gt;=Content!$J$4:$J$23)+1*(G48&lt;=Content!$K$4:$K$23))=2))&gt;=1,ROW(Content!$J$4:$J$23)-ROW(INDEX(Content!$J$4:$J$23,1,1))+1),9)),"")</f>
        <v/>
      </c>
      <c r="H57" s="69" t="str">
        <f t="array" ref="H57">IFERROR(INDEX(Content!$D$4:$D$23,SMALL(IF((1*(G48=Content!$J$4:$J$23) + 1*((1*(G48&gt;=Content!$J$4:$J$23)+1*(G48&lt;=Content!$K$4:$K$23))=2))&gt;=1,ROW(Content!$J$4:$J$23)-ROW(INDEX(Content!$J$4:$J$23,1,1))+1),9)),"")</f>
        <v/>
      </c>
      <c r="I57" s="85" t="str">
        <f t="array" ref="I57">IFERROR(INDEX(Content!$C$4:$C$23,SMALL(IF((1*(I48=Content!$J$4:$J$23) + 1*((1*(I48&gt;=Content!$J$4:$J$23)+1*(I48&lt;=Content!$K$4:$K$23))=2))&gt;=1,ROW(Content!$J$4:$J$23)-ROW(INDEX(Content!$J$4:$J$23,1,1))+1),9)),"")</f>
        <v/>
      </c>
      <c r="J57" s="69" t="str">
        <f t="array" ref="J57">IFERROR(INDEX(Content!$D$4:$D$23,SMALL(IF((1*(I48=Content!$J$4:$J$23) + 1*((1*(I48&gt;=Content!$J$4:$J$23)+1*(I48&lt;=Content!$K$4:$K$23))=2))&gt;=1,ROW(Content!$J$4:$J$23)-ROW(INDEX(Content!$J$4:$J$23,1,1))+1),9)),"")</f>
        <v/>
      </c>
      <c r="K57" s="85" t="str">
        <f t="array" ref="K57">IFERROR(INDEX(Content!$C$4:$C$23,SMALL(IF((1*(K48=Content!$J$4:$J$23) + 1*((1*(K48&gt;=Content!$J$4:$J$23)+1*(K48&lt;=Content!$K$4:$K$23))=2))&gt;=1,ROW(Content!$J$4:$J$23)-ROW(INDEX(Content!$J$4:$J$23,1,1))+1),9)),"")</f>
        <v/>
      </c>
      <c r="L57" s="69" t="str">
        <f t="array" ref="L57">IFERROR(INDEX(Content!$D$4:$D$23,SMALL(IF((1*(K48=Content!$J$4:$J$23) + 1*((1*(K48&gt;=Content!$J$4:$J$23)+1*(K48&lt;=Content!$K$4:$K$23))=2))&gt;=1,ROW(Content!$J$4:$J$23)-ROW(INDEX(Content!$J$4:$J$23,1,1))+1),9)),"")</f>
        <v/>
      </c>
      <c r="M57" s="85" t="str">
        <f t="array" ref="M57">IFERROR(INDEX(Content!$C$4:$C$23,SMALL(IF((1*(M48=Content!$J$4:$J$23) + 1*((1*(M48&gt;=Content!$J$4:$J$23)+1*(M48&lt;=Content!$K$4:$K$23))=2))&gt;=1,ROW(Content!$J$4:$J$23)-ROW(INDEX(Content!$J$4:$J$23,1,1))+1),9)),"")</f>
        <v/>
      </c>
      <c r="N57" s="69" t="str">
        <f t="array" ref="N57">IFERROR(INDEX(Content!$D$4:$D$23,SMALL(IF((1*(M48=Content!$J$4:$J$23) + 1*((1*(M48&gt;=Content!$J$4:$J$23)+1*(M48&lt;=Content!$K$4:$K$23))=2))&gt;=1,ROW(Content!$J$4:$J$23)-ROW(INDEX(Content!$J$4:$J$23,1,1))+1),9)),"")</f>
        <v/>
      </c>
    </row>
    <row r="58" spans="1:16" s="26" customFormat="1" ht="21.75" hidden="1" customHeight="1" x14ac:dyDescent="0.2">
      <c r="A58" s="86" t="str">
        <f t="array" ref="A58">IFERROR(INDEX(Content!$C$4:$C$23,SMALL(IF((1*(A48=Content!$J$4:$J$23) + 1*((1*(A48&gt;=Content!$J$4:$J$23)+1*(A48&lt;=Content!$K$4:$K$23))=2))&gt;=1,ROW(Content!$J$4:$J$23)-ROW(INDEX(Content!$J$4:$J$23,1,1))+1),10)),"")</f>
        <v/>
      </c>
      <c r="B58" s="70" t="str">
        <f t="array" ref="B58">IFERROR(INDEX(Content!$D$4:$D$23,SMALL(IF((1*(A48=Content!$J$4:$J$23) + 1*((1*(A48&gt;=Content!$J$4:$J$23)+1*(A48&lt;=Content!$K$4:$K$23))=2))&gt;=1,ROW(Content!$J$4:$J$23)-ROW(INDEX(Content!$J$4:$J$23,1,1))+1),10)),"")</f>
        <v/>
      </c>
      <c r="C58" s="86" t="str">
        <f t="array" ref="C58">IFERROR(INDEX(Content!$C$4:$C$23,SMALL(IF((1*(C48=Content!$J$4:$J$23) + 1*((1*(C48&gt;=Content!$J$4:$J$23)+1*(C48&lt;=Content!$K$4:$K$23))=2))&gt;=1,ROW(Content!$J$4:$J$23)-ROW(INDEX(Content!$J$4:$J$23,1,1))+1),10)),"")</f>
        <v/>
      </c>
      <c r="D58" s="70" t="str">
        <f t="array" ref="D58">IFERROR(INDEX(Content!$D$4:$D$23,SMALL(IF((1*(C48=Content!$J$4:$J$23) + 1*((1*(C48&gt;=Content!$J$4:$J$23)+1*(C48&lt;=Content!$K$4:$K$23))=2))&gt;=1,ROW(Content!$J$4:$J$23)-ROW(INDEX(Content!$J$4:$J$23,1,1))+1),10)),"")</f>
        <v/>
      </c>
      <c r="E58" s="86" t="str">
        <f t="array" ref="E58">IFERROR(INDEX(Content!$C$4:$C$23,SMALL(IF((1*(E48=Content!$J$4:$J$23) + 1*((1*(E48&gt;=Content!$J$4:$J$23)+1*(E48&lt;=Content!$K$4:$K$23))=2))&gt;=1,ROW(Content!$J$4:$J$23)-ROW(INDEX(Content!$J$4:$J$23,1,1))+1),10)),"")</f>
        <v/>
      </c>
      <c r="F58" s="70" t="str">
        <f t="array" ref="F58">IFERROR(INDEX(Content!$D$4:$D$23,SMALL(IF((1*(E48=Content!$J$4:$J$23) + 1*((1*(E48&gt;=Content!$J$4:$J$23)+1*(E48&lt;=Content!$K$4:$K$23))=2))&gt;=1,ROW(Content!$J$4:$J$23)-ROW(INDEX(Content!$J$4:$J$23,1,1))+1),10)),"")</f>
        <v/>
      </c>
      <c r="G58" s="86" t="str">
        <f t="array" ref="G58">IFERROR(INDEX(Content!$C$4:$C$23,SMALL(IF((1*(G48=Content!$J$4:$J$23) + 1*((1*(G48&gt;=Content!$J$4:$J$23)+1*(G48&lt;=Content!$K$4:$K$23))=2))&gt;=1,ROW(Content!$J$4:$J$23)-ROW(INDEX(Content!$J$4:$J$23,1,1))+1),10)),"")</f>
        <v/>
      </c>
      <c r="H58" s="70" t="str">
        <f t="array" ref="H58">IFERROR(INDEX(Content!$D$4:$D$23,SMALL(IF((1*(G48=Content!$J$4:$J$23) + 1*((1*(G48&gt;=Content!$J$4:$J$23)+1*(G48&lt;=Content!$K$4:$K$23))=2))&gt;=1,ROW(Content!$J$4:$J$23)-ROW(INDEX(Content!$J$4:$J$23,1,1))+1),10)),"")</f>
        <v/>
      </c>
      <c r="I58" s="86" t="str">
        <f t="array" ref="I58">IFERROR(INDEX(Content!$C$4:$C$23,SMALL(IF((1*(I48=Content!$J$4:$J$23) + 1*((1*(I48&gt;=Content!$J$4:$J$23)+1*(I48&lt;=Content!$K$4:$K$23))=2))&gt;=1,ROW(Content!$J$4:$J$23)-ROW(INDEX(Content!$J$4:$J$23,1,1))+1),10)),"")</f>
        <v/>
      </c>
      <c r="J58" s="70" t="str">
        <f t="array" ref="J58">IFERROR(INDEX(Content!$D$4:$D$23,SMALL(IF((1*(I48=Content!$J$4:$J$23) + 1*((1*(I48&gt;=Content!$J$4:$J$23)+1*(I48&lt;=Content!$K$4:$K$23))=2))&gt;=1,ROW(Content!$J$4:$J$23)-ROW(INDEX(Content!$J$4:$J$23,1,1))+1),10)),"")</f>
        <v/>
      </c>
      <c r="K58" s="86" t="str">
        <f t="array" ref="K58">IFERROR(INDEX(Content!$C$4:$C$23,SMALL(IF((1*(K48=Content!$J$4:$J$23) + 1*((1*(K48&gt;=Content!$J$4:$J$23)+1*(K48&lt;=Content!$K$4:$K$23))=2))&gt;=1,ROW(Content!$J$4:$J$23)-ROW(INDEX(Content!$J$4:$J$23,1,1))+1),10)),"")</f>
        <v/>
      </c>
      <c r="L58" s="70" t="str">
        <f t="array" ref="L58">IFERROR(INDEX(Content!$D$4:$D$23,SMALL(IF((1*(K48=Content!$J$4:$J$23) + 1*((1*(K48&gt;=Content!$J$4:$J$23)+1*(K48&lt;=Content!$K$4:$K$23))=2))&gt;=1,ROW(Content!$J$4:$J$23)-ROW(INDEX(Content!$J$4:$J$23,1,1))+1),10)),"")</f>
        <v/>
      </c>
      <c r="M58" s="86" t="str">
        <f t="array" ref="M58">IFERROR(INDEX(Content!$C$4:$C$23,SMALL(IF((1*(M48=Content!$J$4:$J$23) + 1*((1*(M48&gt;=Content!$J$4:$J$23)+1*(M48&lt;=Content!$K$4:$K$23))=2))&gt;=1,ROW(Content!$J$4:$J$23)-ROW(INDEX(Content!$J$4:$J$23,1,1))+1),10)),"")</f>
        <v/>
      </c>
      <c r="N58" s="70" t="str">
        <f t="array" ref="N58">IFERROR(INDEX(Content!$D$4:$D$23,SMALL(IF((1*(M48=Content!$J$4:$J$23) + 1*((1*(M48&gt;=Content!$J$4:$J$23)+1*(M48&lt;=Content!$K$4:$K$23))=2))&gt;=1,ROW(Content!$J$4:$J$23)-ROW(INDEX(Content!$J$4:$J$23,1,1))+1),10)),"")</f>
        <v/>
      </c>
    </row>
    <row r="59" spans="1:16" s="26" customFormat="1" ht="21.75" customHeight="1" x14ac:dyDescent="0.2">
      <c r="A59" s="87">
        <f>M48+1</f>
        <v>44717</v>
      </c>
      <c r="B59" s="93" t="str">
        <f ca="1">IFERROR(VLOOKUP(A59,Settings!$A$45:$C$94,3,FALSE),"")</f>
        <v/>
      </c>
      <c r="C59" s="87">
        <f t="shared" ref="C59" si="18">A59+1</f>
        <v>44718</v>
      </c>
      <c r="D59" s="93" t="str">
        <f ca="1">IFERROR(VLOOKUP(C59,Settings!$A$45:$C$94,3,FALSE),"")</f>
        <v/>
      </c>
      <c r="E59" s="87">
        <f t="shared" ref="E59" si="19">C59+1</f>
        <v>44719</v>
      </c>
      <c r="F59" s="93" t="str">
        <f ca="1">IFERROR(VLOOKUP(E59,Settings!$A$45:$C$94,3,FALSE),"")</f>
        <v/>
      </c>
      <c r="G59" s="87">
        <f t="shared" ref="G59" si="20">E59+1</f>
        <v>44720</v>
      </c>
      <c r="H59" s="93" t="str">
        <f ca="1">IFERROR(VLOOKUP(G59,Settings!$A$45:$C$94,3,FALSE),"")</f>
        <v/>
      </c>
      <c r="I59" s="87">
        <f t="shared" ref="I59" si="21">G59+1</f>
        <v>44721</v>
      </c>
      <c r="J59" s="93" t="str">
        <f ca="1">IFERROR(VLOOKUP(I59,Settings!$A$45:$C$94,3,FALSE),"")</f>
        <v/>
      </c>
      <c r="K59" s="87">
        <f t="shared" ref="K59" si="22">I59+1</f>
        <v>44722</v>
      </c>
      <c r="L59" s="93" t="str">
        <f ca="1">IFERROR(VLOOKUP(K59,Settings!$A$45:$C$94,3,FALSE),"")</f>
        <v/>
      </c>
      <c r="M59" s="87">
        <f t="shared" ref="M59" si="23">K59+1</f>
        <v>44723</v>
      </c>
      <c r="N59" s="93" t="str">
        <f ca="1">IFERROR(VLOOKUP(M59,Settings!$A$45:$C$94,3,FALSE),"")</f>
        <v/>
      </c>
    </row>
    <row r="60" spans="1:16" s="26" customFormat="1" ht="21.75" customHeight="1" x14ac:dyDescent="0.2">
      <c r="A60" s="85" t="str">
        <f t="array" ref="A60">IFERROR(INDEX(Content!$C$4:$C$23,SMALL(IF((1*(A59=Content!$J$4:$J$23) + 1*((1*(A59&gt;=Content!$J$4:$J$23)+1*(A59&lt;=Content!$K$4:$K$23))=2))&gt;=1,ROW(Content!$J$4:$J$23)-ROW(INDEX(Content!$J$4:$J$23,1,1))+1),1)),"")</f>
        <v/>
      </c>
      <c r="B60" s="69" t="str">
        <f t="array" ref="B60">IFERROR(INDEX(Content!$D$4:$D$23,SMALL(IF((1*(A59=Content!$J$4:$J$23) + 1*((1*(A59&gt;=Content!$J$4:$J$23)+1*(A59&lt;=Content!$K$4:$K$23))=2))&gt;=1,ROW(Content!$J$4:$J$23)-ROW(INDEX(Content!$J$4:$J$23,1,1))+1),1)),"")</f>
        <v/>
      </c>
      <c r="C60" s="85" t="str">
        <f t="array" ref="C60">IFERROR(INDEX(Content!$C$4:$C$23,SMALL(IF((1*(C59=Content!$J$4:$J$23) + 1*((1*(C59&gt;=Content!$J$4:$J$23)+1*(C59&lt;=Content!$K$4:$K$23))=2))&gt;=1,ROW(Content!$J$4:$J$23)-ROW(INDEX(Content!$J$4:$J$23,1,1))+1),1)),"")</f>
        <v/>
      </c>
      <c r="D60" s="69" t="str">
        <f t="array" ref="D60">IFERROR(INDEX(Content!$D$4:$D$23,SMALL(IF((1*(C59=Content!$J$4:$J$23) + 1*((1*(C59&gt;=Content!$J$4:$J$23)+1*(C59&lt;=Content!$K$4:$K$23))=2))&gt;=1,ROW(Content!$J$4:$J$23)-ROW(INDEX(Content!$J$4:$J$23,1,1))+1),1)),"")</f>
        <v/>
      </c>
      <c r="E60" s="85" t="str">
        <f t="array" ref="E60">IFERROR(INDEX(Content!$C$4:$C$23,SMALL(IF((1*(E59=Content!$J$4:$J$23) + 1*((1*(E59&gt;=Content!$J$4:$J$23)+1*(E59&lt;=Content!$K$4:$K$23))=2))&gt;=1,ROW(Content!$J$4:$J$23)-ROW(INDEX(Content!$J$4:$J$23,1,1))+1),1)),"")</f>
        <v/>
      </c>
      <c r="F60" s="69" t="str">
        <f t="array" ref="F60">IFERROR(INDEX(Content!$D$4:$D$23,SMALL(IF((1*(E59=Content!$J$4:$J$23) + 1*((1*(E59&gt;=Content!$J$4:$J$23)+1*(E59&lt;=Content!$K$4:$K$23))=2))&gt;=1,ROW(Content!$J$4:$J$23)-ROW(INDEX(Content!$J$4:$J$23,1,1))+1),1)),"")</f>
        <v/>
      </c>
      <c r="G60" s="85" t="str">
        <f t="array" ref="G60">IFERROR(INDEX(Content!$C$4:$C$23,SMALL(IF((1*(G59=Content!$J$4:$J$23) + 1*((1*(G59&gt;=Content!$J$4:$J$23)+1*(G59&lt;=Content!$K$4:$K$23))=2))&gt;=1,ROW(Content!$J$4:$J$23)-ROW(INDEX(Content!$J$4:$J$23,1,1))+1),1)),"")</f>
        <v/>
      </c>
      <c r="H60" s="69" t="str">
        <f t="array" ref="H60">IFERROR(INDEX(Content!$D$4:$D$23,SMALL(IF((1*(G59=Content!$J$4:$J$23) + 1*((1*(G59&gt;=Content!$J$4:$J$23)+1*(G59&lt;=Content!$K$4:$K$23))=2))&gt;=1,ROW(Content!$J$4:$J$23)-ROW(INDEX(Content!$J$4:$J$23,1,1))+1),1)),"")</f>
        <v/>
      </c>
      <c r="I60" s="85" t="str">
        <f t="array" ref="I60">IFERROR(INDEX(Content!$C$4:$C$23,SMALL(IF((1*(I59=Content!$J$4:$J$23) + 1*((1*(I59&gt;=Content!$J$4:$J$23)+1*(I59&lt;=Content!$K$4:$K$23))=2))&gt;=1,ROW(Content!$J$4:$J$23)-ROW(INDEX(Content!$J$4:$J$23,1,1))+1),1)),"")</f>
        <v/>
      </c>
      <c r="J60" s="69" t="str">
        <f t="array" ref="J60">IFERROR(INDEX(Content!$D$4:$D$23,SMALL(IF((1*(I59=Content!$J$4:$J$23) + 1*((1*(I59&gt;=Content!$J$4:$J$23)+1*(I59&lt;=Content!$K$4:$K$23))=2))&gt;=1,ROW(Content!$J$4:$J$23)-ROW(INDEX(Content!$J$4:$J$23,1,1))+1),1)),"")</f>
        <v/>
      </c>
      <c r="K60" s="85" t="str">
        <f t="array" ref="K60">IFERROR(INDEX(Content!$C$4:$C$23,SMALL(IF((1*(K59=Content!$J$4:$J$23) + 1*((1*(K59&gt;=Content!$J$4:$J$23)+1*(K59&lt;=Content!$K$4:$K$23))=2))&gt;=1,ROW(Content!$J$4:$J$23)-ROW(INDEX(Content!$J$4:$J$23,1,1))+1),1)),"")</f>
        <v/>
      </c>
      <c r="L60" s="69" t="str">
        <f t="array" ref="L60">IFERROR(INDEX(Content!$D$4:$D$23,SMALL(IF((1*(K59=Content!$J$4:$J$23) + 1*((1*(K59&gt;=Content!$J$4:$J$23)+1*(K59&lt;=Content!$K$4:$K$23))=2))&gt;=1,ROW(Content!$J$4:$J$23)-ROW(INDEX(Content!$J$4:$J$23,1,1))+1),1)),"")</f>
        <v/>
      </c>
      <c r="M60" s="85" t="str">
        <f t="array" ref="M60">IFERROR(INDEX(Content!$C$4:$C$23,SMALL(IF((1*(M59=Content!$J$4:$J$23) + 1*((1*(M59&gt;=Content!$J$4:$J$23)+1*(M59&lt;=Content!$K$4:$K$23))=2))&gt;=1,ROW(Content!$J$4:$J$23)-ROW(INDEX(Content!$J$4:$J$23,1,1))+1),1)),"")</f>
        <v/>
      </c>
      <c r="N60" s="69" t="str">
        <f t="array" ref="N60">IFERROR(INDEX(Content!$D$4:$D$23,SMALL(IF((1*(M59=Content!$J$4:$J$23) + 1*((1*(M59&gt;=Content!$J$4:$J$23)+1*(M59&lt;=Content!$K$4:$K$23))=2))&gt;=1,ROW(Content!$J$4:$J$23)-ROW(INDEX(Content!$J$4:$J$23,1,1))+1),1)),"")</f>
        <v/>
      </c>
    </row>
    <row r="61" spans="1:16" s="26" customFormat="1" ht="21.75" customHeight="1" x14ac:dyDescent="0.2">
      <c r="A61" s="85" t="str">
        <f t="array" ref="A61">IFERROR(INDEX(Content!$C$4:$C$23,SMALL(IF((1*(A59=Content!$J$4:$J$23) + 1*((1*(A59&gt;=Content!$J$4:$J$23)+1*(A59&lt;=Content!$K$4:$K$23))=2))&gt;=1,ROW(Content!$J$4:$J$23)-ROW(INDEX(Content!$J$4:$J$23,1,1))+1),2)),"")</f>
        <v/>
      </c>
      <c r="B61" s="69" t="str">
        <f t="array" ref="B61">IFERROR(INDEX(Content!$D$4:$D$23,SMALL(IF((1*(A59=Content!$J$4:$J$23) + 1*((1*(A59&gt;=Content!$J$4:$J$23)+1*(A59&lt;=Content!$K$4:$K$23))=2))&gt;=1,ROW(Content!$J$4:$J$23)-ROW(INDEX(Content!$J$4:$J$23,1,1))+1),2)),"")</f>
        <v/>
      </c>
      <c r="C61" s="85" t="str">
        <f t="array" ref="C61">IFERROR(INDEX(Content!$C$4:$C$23,SMALL(IF((1*(C59=Content!$J$4:$J$23) + 1*((1*(C59&gt;=Content!$J$4:$J$23)+1*(C59&lt;=Content!$K$4:$K$23))=2))&gt;=1,ROW(Content!$J$4:$J$23)-ROW(INDEX(Content!$J$4:$J$23,1,1))+1),2)),"")</f>
        <v/>
      </c>
      <c r="D61" s="69" t="str">
        <f t="array" ref="D61">IFERROR(INDEX(Content!$D$4:$D$23,SMALL(IF((1*(C59=Content!$J$4:$J$23) + 1*((1*(C59&gt;=Content!$J$4:$J$23)+1*(C59&lt;=Content!$K$4:$K$23))=2))&gt;=1,ROW(Content!$J$4:$J$23)-ROW(INDEX(Content!$J$4:$J$23,1,1))+1),2)),"")</f>
        <v/>
      </c>
      <c r="E61" s="85" t="str">
        <f t="array" ref="E61">IFERROR(INDEX(Content!$C$4:$C$23,SMALL(IF((1*(E59=Content!$J$4:$J$23) + 1*((1*(E59&gt;=Content!$J$4:$J$23)+1*(E59&lt;=Content!$K$4:$K$23))=2))&gt;=1,ROW(Content!$J$4:$J$23)-ROW(INDEX(Content!$J$4:$J$23,1,1))+1),2)),"")</f>
        <v/>
      </c>
      <c r="F61" s="69" t="str">
        <f t="array" ref="F61">IFERROR(INDEX(Content!$D$4:$D$23,SMALL(IF((1*(E59=Content!$J$4:$J$23) + 1*((1*(E59&gt;=Content!$J$4:$J$23)+1*(E59&lt;=Content!$K$4:$K$23))=2))&gt;=1,ROW(Content!$J$4:$J$23)-ROW(INDEX(Content!$J$4:$J$23,1,1))+1),2)),"")</f>
        <v/>
      </c>
      <c r="G61" s="85" t="str">
        <f t="array" ref="G61">IFERROR(INDEX(Content!$C$4:$C$23,SMALL(IF((1*(G59=Content!$J$4:$J$23) + 1*((1*(G59&gt;=Content!$J$4:$J$23)+1*(G59&lt;=Content!$K$4:$K$23))=2))&gt;=1,ROW(Content!$J$4:$J$23)-ROW(INDEX(Content!$J$4:$J$23,1,1))+1),2)),"")</f>
        <v/>
      </c>
      <c r="H61" s="69" t="str">
        <f t="array" ref="H61">IFERROR(INDEX(Content!$D$4:$D$23,SMALL(IF((1*(G59=Content!$J$4:$J$23) + 1*((1*(G59&gt;=Content!$J$4:$J$23)+1*(G59&lt;=Content!$K$4:$K$23))=2))&gt;=1,ROW(Content!$J$4:$J$23)-ROW(INDEX(Content!$J$4:$J$23,1,1))+1),2)),"")</f>
        <v/>
      </c>
      <c r="I61" s="85" t="str">
        <f t="array" ref="I61">IFERROR(INDEX(Content!$C$4:$C$23,SMALL(IF((1*(I59=Content!$J$4:$J$23) + 1*((1*(I59&gt;=Content!$J$4:$J$23)+1*(I59&lt;=Content!$K$4:$K$23))=2))&gt;=1,ROW(Content!$J$4:$J$23)-ROW(INDEX(Content!$J$4:$J$23,1,1))+1),2)),"")</f>
        <v/>
      </c>
      <c r="J61" s="69" t="str">
        <f t="array" ref="J61">IFERROR(INDEX(Content!$D$4:$D$23,SMALL(IF((1*(I59=Content!$J$4:$J$23) + 1*((1*(I59&gt;=Content!$J$4:$J$23)+1*(I59&lt;=Content!$K$4:$K$23))=2))&gt;=1,ROW(Content!$J$4:$J$23)-ROW(INDEX(Content!$J$4:$J$23,1,1))+1),2)),"")</f>
        <v/>
      </c>
      <c r="K61" s="85" t="str">
        <f t="array" ref="K61">IFERROR(INDEX(Content!$C$4:$C$23,SMALL(IF((1*(K59=Content!$J$4:$J$23) + 1*((1*(K59&gt;=Content!$J$4:$J$23)+1*(K59&lt;=Content!$K$4:$K$23))=2))&gt;=1,ROW(Content!$J$4:$J$23)-ROW(INDEX(Content!$J$4:$J$23,1,1))+1),2)),"")</f>
        <v/>
      </c>
      <c r="L61" s="69" t="str">
        <f t="array" ref="L61">IFERROR(INDEX(Content!$D$4:$D$23,SMALL(IF((1*(K59=Content!$J$4:$J$23) + 1*((1*(K59&gt;=Content!$J$4:$J$23)+1*(K59&lt;=Content!$K$4:$K$23))=2))&gt;=1,ROW(Content!$J$4:$J$23)-ROW(INDEX(Content!$J$4:$J$23,1,1))+1),2)),"")</f>
        <v/>
      </c>
      <c r="M61" s="85" t="str">
        <f t="array" ref="M61">IFERROR(INDEX(Content!$C$4:$C$23,SMALL(IF((1*(M59=Content!$J$4:$J$23) + 1*((1*(M59&gt;=Content!$J$4:$J$23)+1*(M59&lt;=Content!$K$4:$K$23))=2))&gt;=1,ROW(Content!$J$4:$J$23)-ROW(INDEX(Content!$J$4:$J$23,1,1))+1),2)),"")</f>
        <v/>
      </c>
      <c r="N61" s="69" t="str">
        <f t="array" ref="N61">IFERROR(INDEX(Content!$D$4:$D$23,SMALL(IF((1*(M59=Content!$J$4:$J$23) + 1*((1*(M59&gt;=Content!$J$4:$J$23)+1*(M59&lt;=Content!$K$4:$K$23))=2))&gt;=1,ROW(Content!$J$4:$J$23)-ROW(INDEX(Content!$J$4:$J$23,1,1))+1),2)),"")</f>
        <v/>
      </c>
    </row>
    <row r="62" spans="1:16" s="26" customFormat="1" ht="21.75" customHeight="1" x14ac:dyDescent="0.2">
      <c r="A62" s="85" t="str">
        <f t="array" ref="A62">IFERROR(INDEX(Content!$C$4:$C$23,SMALL(IF((1*(A59=Content!$J$4:$J$23) + 1*((1*(A59&gt;=Content!$J$4:$J$23)+1*(A59&lt;=Content!$K$4:$K$23))=2))&gt;=1,ROW(Content!$J$4:$J$23)-ROW(INDEX(Content!$J$4:$J$23,1,1))+1),3)),"")</f>
        <v/>
      </c>
      <c r="B62" s="69" t="str">
        <f t="array" ref="B62">IFERROR(INDEX(Content!$D$4:$D$23,SMALL(IF((1*(A59=Content!$J$4:$J$23) + 1*((1*(A59&gt;=Content!$J$4:$J$23)+1*(A59&lt;=Content!$K$4:$K$23))=2))&gt;=1,ROW(Content!$J$4:$J$23)-ROW(INDEX(Content!$J$4:$J$23,1,1))+1),3)),"")</f>
        <v/>
      </c>
      <c r="C62" s="85" t="str">
        <f t="array" ref="C62">IFERROR(INDEX(Content!$C$4:$C$23,SMALL(IF((1*(C59=Content!$J$4:$J$23) + 1*((1*(C59&gt;=Content!$J$4:$J$23)+1*(C59&lt;=Content!$K$4:$K$23))=2))&gt;=1,ROW(Content!$J$4:$J$23)-ROW(INDEX(Content!$J$4:$J$23,1,1))+1),3)),"")</f>
        <v/>
      </c>
      <c r="D62" s="69" t="str">
        <f t="array" ref="D62">IFERROR(INDEX(Content!$D$4:$D$23,SMALL(IF((1*(C59=Content!$J$4:$J$23) + 1*((1*(C59&gt;=Content!$J$4:$J$23)+1*(C59&lt;=Content!$K$4:$K$23))=2))&gt;=1,ROW(Content!$J$4:$J$23)-ROW(INDEX(Content!$J$4:$J$23,1,1))+1),3)),"")</f>
        <v/>
      </c>
      <c r="E62" s="85" t="str">
        <f t="array" ref="E62">IFERROR(INDEX(Content!$C$4:$C$23,SMALL(IF((1*(E59=Content!$J$4:$J$23) + 1*((1*(E59&gt;=Content!$J$4:$J$23)+1*(E59&lt;=Content!$K$4:$K$23))=2))&gt;=1,ROW(Content!$J$4:$J$23)-ROW(INDEX(Content!$J$4:$J$23,1,1))+1),3)),"")</f>
        <v/>
      </c>
      <c r="F62" s="69" t="str">
        <f t="array" ref="F62">IFERROR(INDEX(Content!$D$4:$D$23,SMALL(IF((1*(E59=Content!$J$4:$J$23) + 1*((1*(E59&gt;=Content!$J$4:$J$23)+1*(E59&lt;=Content!$K$4:$K$23))=2))&gt;=1,ROW(Content!$J$4:$J$23)-ROW(INDEX(Content!$J$4:$J$23,1,1))+1),3)),"")</f>
        <v/>
      </c>
      <c r="G62" s="85" t="str">
        <f t="array" ref="G62">IFERROR(INDEX(Content!$C$4:$C$23,SMALL(IF((1*(G59=Content!$J$4:$J$23) + 1*((1*(G59&gt;=Content!$J$4:$J$23)+1*(G59&lt;=Content!$K$4:$K$23))=2))&gt;=1,ROW(Content!$J$4:$J$23)-ROW(INDEX(Content!$J$4:$J$23,1,1))+1),3)),"")</f>
        <v/>
      </c>
      <c r="H62" s="69" t="str">
        <f t="array" ref="H62">IFERROR(INDEX(Content!$D$4:$D$23,SMALL(IF((1*(G59=Content!$J$4:$J$23) + 1*((1*(G59&gt;=Content!$J$4:$J$23)+1*(G59&lt;=Content!$K$4:$K$23))=2))&gt;=1,ROW(Content!$J$4:$J$23)-ROW(INDEX(Content!$J$4:$J$23,1,1))+1),3)),"")</f>
        <v/>
      </c>
      <c r="I62" s="85" t="str">
        <f t="array" ref="I62">IFERROR(INDEX(Content!$C$4:$C$23,SMALL(IF((1*(I59=Content!$J$4:$J$23) + 1*((1*(I59&gt;=Content!$J$4:$J$23)+1*(I59&lt;=Content!$K$4:$K$23))=2))&gt;=1,ROW(Content!$J$4:$J$23)-ROW(INDEX(Content!$J$4:$J$23,1,1))+1),3)),"")</f>
        <v/>
      </c>
      <c r="J62" s="69" t="str">
        <f t="array" ref="J62">IFERROR(INDEX(Content!$D$4:$D$23,SMALL(IF((1*(I59=Content!$J$4:$J$23) + 1*((1*(I59&gt;=Content!$J$4:$J$23)+1*(I59&lt;=Content!$K$4:$K$23))=2))&gt;=1,ROW(Content!$J$4:$J$23)-ROW(INDEX(Content!$J$4:$J$23,1,1))+1),3)),"")</f>
        <v/>
      </c>
      <c r="K62" s="85" t="str">
        <f t="array" ref="K62">IFERROR(INDEX(Content!$C$4:$C$23,SMALL(IF((1*(K59=Content!$J$4:$J$23) + 1*((1*(K59&gt;=Content!$J$4:$J$23)+1*(K59&lt;=Content!$K$4:$K$23))=2))&gt;=1,ROW(Content!$J$4:$J$23)-ROW(INDEX(Content!$J$4:$J$23,1,1))+1),3)),"")</f>
        <v/>
      </c>
      <c r="L62" s="69" t="str">
        <f t="array" ref="L62">IFERROR(INDEX(Content!$D$4:$D$23,SMALL(IF((1*(K59=Content!$J$4:$J$23) + 1*((1*(K59&gt;=Content!$J$4:$J$23)+1*(K59&lt;=Content!$K$4:$K$23))=2))&gt;=1,ROW(Content!$J$4:$J$23)-ROW(INDEX(Content!$J$4:$J$23,1,1))+1),3)),"")</f>
        <v/>
      </c>
      <c r="M62" s="85" t="str">
        <f t="array" ref="M62">IFERROR(INDEX(Content!$C$4:$C$23,SMALL(IF((1*(M59=Content!$J$4:$J$23) + 1*((1*(M59&gt;=Content!$J$4:$J$23)+1*(M59&lt;=Content!$K$4:$K$23))=2))&gt;=1,ROW(Content!$J$4:$J$23)-ROW(INDEX(Content!$J$4:$J$23,1,1))+1),3)),"")</f>
        <v/>
      </c>
      <c r="N62" s="69" t="str">
        <f t="array" ref="N62">IFERROR(INDEX(Content!$D$4:$D$23,SMALL(IF((1*(M59=Content!$J$4:$J$23) + 1*((1*(M59&gt;=Content!$J$4:$J$23)+1*(M59&lt;=Content!$K$4:$K$23))=2))&gt;=1,ROW(Content!$J$4:$J$23)-ROW(INDEX(Content!$J$4:$J$23,1,1))+1),3)),"")</f>
        <v/>
      </c>
    </row>
    <row r="63" spans="1:16" s="26" customFormat="1" ht="21.75" customHeight="1" x14ac:dyDescent="0.2">
      <c r="A63" s="85" t="str">
        <f t="array" ref="A63">IFERROR(INDEX(Content!$C$4:$C$23,SMALL(IF((1*(A59=Content!$J$4:$J$23) + 1*((1*(A59&gt;=Content!$J$4:$J$23)+1*(A59&lt;=Content!$K$4:$K$23))=2))&gt;=1,ROW(Content!$J$4:$J$23)-ROW(INDEX(Content!$J$4:$J$23,1,1))+1),4)),"")</f>
        <v/>
      </c>
      <c r="B63" s="69" t="str">
        <f t="array" ref="B63">IFERROR(INDEX(Content!$D$4:$D$23,SMALL(IF((1*(A59=Content!$J$4:$J$23) + 1*((1*(A59&gt;=Content!$J$4:$J$23)+1*(A59&lt;=Content!$K$4:$K$23))=2))&gt;=1,ROW(Content!$J$4:$J$23)-ROW(INDEX(Content!$J$4:$J$23,1,1))+1),4)),"")</f>
        <v/>
      </c>
      <c r="C63" s="85" t="str">
        <f t="array" ref="C63">IFERROR(INDEX(Content!$C$4:$C$23,SMALL(IF((1*(C59=Content!$J$4:$J$23) + 1*((1*(C59&gt;=Content!$J$4:$J$23)+1*(C59&lt;=Content!$K$4:$K$23))=2))&gt;=1,ROW(Content!$J$4:$J$23)-ROW(INDEX(Content!$J$4:$J$23,1,1))+1),4)),"")</f>
        <v/>
      </c>
      <c r="D63" s="69" t="str">
        <f t="array" ref="D63">IFERROR(INDEX(Content!$D$4:$D$23,SMALL(IF((1*(C59=Content!$J$4:$J$23) + 1*((1*(C59&gt;=Content!$J$4:$J$23)+1*(C59&lt;=Content!$K$4:$K$23))=2))&gt;=1,ROW(Content!$J$4:$J$23)-ROW(INDEX(Content!$J$4:$J$23,1,1))+1),4)),"")</f>
        <v/>
      </c>
      <c r="E63" s="85" t="str">
        <f t="array" ref="E63">IFERROR(INDEX(Content!$C$4:$C$23,SMALL(IF((1*(E59=Content!$J$4:$J$23) + 1*((1*(E59&gt;=Content!$J$4:$J$23)+1*(E59&lt;=Content!$K$4:$K$23))=2))&gt;=1,ROW(Content!$J$4:$J$23)-ROW(INDEX(Content!$J$4:$J$23,1,1))+1),4)),"")</f>
        <v/>
      </c>
      <c r="F63" s="69" t="str">
        <f t="array" ref="F63">IFERROR(INDEX(Content!$D$4:$D$23,SMALL(IF((1*(E59=Content!$J$4:$J$23) + 1*((1*(E59&gt;=Content!$J$4:$J$23)+1*(E59&lt;=Content!$K$4:$K$23))=2))&gt;=1,ROW(Content!$J$4:$J$23)-ROW(INDEX(Content!$J$4:$J$23,1,1))+1),4)),"")</f>
        <v/>
      </c>
      <c r="G63" s="85" t="str">
        <f t="array" ref="G63">IFERROR(INDEX(Content!$C$4:$C$23,SMALL(IF((1*(G59=Content!$J$4:$J$23) + 1*((1*(G59&gt;=Content!$J$4:$J$23)+1*(G59&lt;=Content!$K$4:$K$23))=2))&gt;=1,ROW(Content!$J$4:$J$23)-ROW(INDEX(Content!$J$4:$J$23,1,1))+1),4)),"")</f>
        <v/>
      </c>
      <c r="H63" s="69" t="str">
        <f t="array" ref="H63">IFERROR(INDEX(Content!$D$4:$D$23,SMALL(IF((1*(G59=Content!$J$4:$J$23) + 1*((1*(G59&gt;=Content!$J$4:$J$23)+1*(G59&lt;=Content!$K$4:$K$23))=2))&gt;=1,ROW(Content!$J$4:$J$23)-ROW(INDEX(Content!$J$4:$J$23,1,1))+1),4)),"")</f>
        <v/>
      </c>
      <c r="I63" s="85" t="str">
        <f t="array" ref="I63">IFERROR(INDEX(Content!$C$4:$C$23,SMALL(IF((1*(I59=Content!$J$4:$J$23) + 1*((1*(I59&gt;=Content!$J$4:$J$23)+1*(I59&lt;=Content!$K$4:$K$23))=2))&gt;=1,ROW(Content!$J$4:$J$23)-ROW(INDEX(Content!$J$4:$J$23,1,1))+1),4)),"")</f>
        <v/>
      </c>
      <c r="J63" s="69" t="str">
        <f t="array" ref="J63">IFERROR(INDEX(Content!$D$4:$D$23,SMALL(IF((1*(I59=Content!$J$4:$J$23) + 1*((1*(I59&gt;=Content!$J$4:$J$23)+1*(I59&lt;=Content!$K$4:$K$23))=2))&gt;=1,ROW(Content!$J$4:$J$23)-ROW(INDEX(Content!$J$4:$J$23,1,1))+1),4)),"")</f>
        <v/>
      </c>
      <c r="K63" s="85" t="str">
        <f t="array" ref="K63">IFERROR(INDEX(Content!$C$4:$C$23,SMALL(IF((1*(K59=Content!$J$4:$J$23) + 1*((1*(K59&gt;=Content!$J$4:$J$23)+1*(K59&lt;=Content!$K$4:$K$23))=2))&gt;=1,ROW(Content!$J$4:$J$23)-ROW(INDEX(Content!$J$4:$J$23,1,1))+1),4)),"")</f>
        <v/>
      </c>
      <c r="L63" s="69" t="str">
        <f t="array" ref="L63">IFERROR(INDEX(Content!$D$4:$D$23,SMALL(IF((1*(K59=Content!$J$4:$J$23) + 1*((1*(K59&gt;=Content!$J$4:$J$23)+1*(K59&lt;=Content!$K$4:$K$23))=2))&gt;=1,ROW(Content!$J$4:$J$23)-ROW(INDEX(Content!$J$4:$J$23,1,1))+1),4)),"")</f>
        <v/>
      </c>
      <c r="M63" s="85" t="str">
        <f t="array" ref="M63">IFERROR(INDEX(Content!$C$4:$C$23,SMALL(IF((1*(M59=Content!$J$4:$J$23) + 1*((1*(M59&gt;=Content!$J$4:$J$23)+1*(M59&lt;=Content!$K$4:$K$23))=2))&gt;=1,ROW(Content!$J$4:$J$23)-ROW(INDEX(Content!$J$4:$J$23,1,1))+1),4)),"")</f>
        <v/>
      </c>
      <c r="N63" s="69" t="str">
        <f t="array" ref="N63">IFERROR(INDEX(Content!$D$4:$D$23,SMALL(IF((1*(M59=Content!$J$4:$J$23) + 1*((1*(M59&gt;=Content!$J$4:$J$23)+1*(M59&lt;=Content!$K$4:$K$23))=2))&gt;=1,ROW(Content!$J$4:$J$23)-ROW(INDEX(Content!$J$4:$J$23,1,1))+1),4)),"")</f>
        <v/>
      </c>
      <c r="P63" s="25"/>
    </row>
    <row r="64" spans="1:16" s="26" customFormat="1" ht="21.75" customHeight="1" x14ac:dyDescent="0.2">
      <c r="A64" s="85" t="str">
        <f t="array" ref="A64">IFERROR(INDEX(Content!$C$4:$C$23,SMALL(IF((1*(A59=Content!$J$4:$J$23) + 1*((1*(A59&gt;=Content!$J$4:$J$23)+1*(A59&lt;=Content!$K$4:$K$23))=2))&gt;=1,ROW(Content!$J$4:$J$23)-ROW(INDEX(Content!$J$4:$J$23,1,1))+1),5)),"")</f>
        <v/>
      </c>
      <c r="B64" s="69" t="str">
        <f t="array" ref="B64">IFERROR(INDEX(Content!$D$4:$D$23,SMALL(IF((1*(A59=Content!$J$4:$J$23) + 1*((1*(A59&gt;=Content!$J$4:$J$23)+1*(A59&lt;=Content!$K$4:$K$23))=2))&gt;=1,ROW(Content!$J$4:$J$23)-ROW(INDEX(Content!$J$4:$J$23,1,1))+1),5)),"")</f>
        <v/>
      </c>
      <c r="C64" s="85" t="str">
        <f t="array" ref="C64">IFERROR(INDEX(Content!$C$4:$C$23,SMALL(IF((1*(C59=Content!$J$4:$J$23) + 1*((1*(C59&gt;=Content!$J$4:$J$23)+1*(C59&lt;=Content!$K$4:$K$23))=2))&gt;=1,ROW(Content!$J$4:$J$23)-ROW(INDEX(Content!$J$4:$J$23,1,1))+1),5)),"")</f>
        <v/>
      </c>
      <c r="D64" s="69" t="str">
        <f t="array" ref="D64">IFERROR(INDEX(Content!$D$4:$D$23,SMALL(IF((1*(C59=Content!$J$4:$J$23) + 1*((1*(C59&gt;=Content!$J$4:$J$23)+1*(C59&lt;=Content!$K$4:$K$23))=2))&gt;=1,ROW(Content!$J$4:$J$23)-ROW(INDEX(Content!$J$4:$J$23,1,1))+1),5)),"")</f>
        <v/>
      </c>
      <c r="E64" s="85" t="str">
        <f t="array" ref="E64">IFERROR(INDEX(Content!$C$4:$C$23,SMALL(IF((1*(E59=Content!$J$4:$J$23) + 1*((1*(E59&gt;=Content!$J$4:$J$23)+1*(E59&lt;=Content!$K$4:$K$23))=2))&gt;=1,ROW(Content!$J$4:$J$23)-ROW(INDEX(Content!$J$4:$J$23,1,1))+1),5)),"")</f>
        <v/>
      </c>
      <c r="F64" s="69" t="str">
        <f t="array" ref="F64">IFERROR(INDEX(Content!$D$4:$D$23,SMALL(IF((1*(E59=Content!$J$4:$J$23) + 1*((1*(E59&gt;=Content!$J$4:$J$23)+1*(E59&lt;=Content!$K$4:$K$23))=2))&gt;=1,ROW(Content!$J$4:$J$23)-ROW(INDEX(Content!$J$4:$J$23,1,1))+1),5)),"")</f>
        <v/>
      </c>
      <c r="G64" s="85" t="str">
        <f t="array" ref="G64">IFERROR(INDEX(Content!$C$4:$C$23,SMALL(IF((1*(G59=Content!$J$4:$J$23) + 1*((1*(G59&gt;=Content!$J$4:$J$23)+1*(G59&lt;=Content!$K$4:$K$23))=2))&gt;=1,ROW(Content!$J$4:$J$23)-ROW(INDEX(Content!$J$4:$J$23,1,1))+1),5)),"")</f>
        <v/>
      </c>
      <c r="H64" s="69" t="str">
        <f t="array" ref="H64">IFERROR(INDEX(Content!$D$4:$D$23,SMALL(IF((1*(G59=Content!$J$4:$J$23) + 1*((1*(G59&gt;=Content!$J$4:$J$23)+1*(G59&lt;=Content!$K$4:$K$23))=2))&gt;=1,ROW(Content!$J$4:$J$23)-ROW(INDEX(Content!$J$4:$J$23,1,1))+1),5)),"")</f>
        <v/>
      </c>
      <c r="I64" s="85" t="str">
        <f t="array" ref="I64">IFERROR(INDEX(Content!$C$4:$C$23,SMALL(IF((1*(I59=Content!$J$4:$J$23) + 1*((1*(I59&gt;=Content!$J$4:$J$23)+1*(I59&lt;=Content!$K$4:$K$23))=2))&gt;=1,ROW(Content!$J$4:$J$23)-ROW(INDEX(Content!$J$4:$J$23,1,1))+1),5)),"")</f>
        <v/>
      </c>
      <c r="J64" s="69" t="str">
        <f t="array" ref="J64">IFERROR(INDEX(Content!$D$4:$D$23,SMALL(IF((1*(I59=Content!$J$4:$J$23) + 1*((1*(I59&gt;=Content!$J$4:$J$23)+1*(I59&lt;=Content!$K$4:$K$23))=2))&gt;=1,ROW(Content!$J$4:$J$23)-ROW(INDEX(Content!$J$4:$J$23,1,1))+1),5)),"")</f>
        <v/>
      </c>
      <c r="K64" s="85" t="str">
        <f t="array" ref="K64">IFERROR(INDEX(Content!$C$4:$C$23,SMALL(IF((1*(K59=Content!$J$4:$J$23) + 1*((1*(K59&gt;=Content!$J$4:$J$23)+1*(K59&lt;=Content!$K$4:$K$23))=2))&gt;=1,ROW(Content!$J$4:$J$23)-ROW(INDEX(Content!$J$4:$J$23,1,1))+1),5)),"")</f>
        <v/>
      </c>
      <c r="L64" s="69" t="str">
        <f t="array" ref="L64">IFERROR(INDEX(Content!$D$4:$D$23,SMALL(IF((1*(K59=Content!$J$4:$J$23) + 1*((1*(K59&gt;=Content!$J$4:$J$23)+1*(K59&lt;=Content!$K$4:$K$23))=2))&gt;=1,ROW(Content!$J$4:$J$23)-ROW(INDEX(Content!$J$4:$J$23,1,1))+1),5)),"")</f>
        <v/>
      </c>
      <c r="M64" s="85" t="str">
        <f t="array" ref="M64">IFERROR(INDEX(Content!$C$4:$C$23,SMALL(IF((1*(M59=Content!$J$4:$J$23) + 1*((1*(M59&gt;=Content!$J$4:$J$23)+1*(M59&lt;=Content!$K$4:$K$23))=2))&gt;=1,ROW(Content!$J$4:$J$23)-ROW(INDEX(Content!$J$4:$J$23,1,1))+1),5)),"")</f>
        <v/>
      </c>
      <c r="N64" s="69" t="str">
        <f t="array" ref="N64">IFERROR(INDEX(Content!$D$4:$D$23,SMALL(IF((1*(M59=Content!$J$4:$J$23) + 1*((1*(M59&gt;=Content!$J$4:$J$23)+1*(M59&lt;=Content!$K$4:$K$23))=2))&gt;=1,ROW(Content!$J$4:$J$23)-ROW(INDEX(Content!$J$4:$J$23,1,1))+1),5)),"")</f>
        <v/>
      </c>
      <c r="P64" s="27"/>
    </row>
    <row r="65" spans="1:16" s="26" customFormat="1" ht="21.75" customHeight="1" x14ac:dyDescent="0.2">
      <c r="A65" s="85" t="str">
        <f t="array" ref="A65">IFERROR(INDEX(Content!$C$4:$C$23,SMALL(IF((1*(A59=Content!$J$4:$J$23) + 1*((1*(A59&gt;=Content!$J$4:$J$23)+1*(A59&lt;=Content!$K$4:$K$23))=2))&gt;=1,ROW(Content!$J$4:$J$23)-ROW(INDEX(Content!$J$4:$J$23,1,1))+1),6)),"")</f>
        <v/>
      </c>
      <c r="B65" s="69" t="str">
        <f t="array" ref="B65">IFERROR(INDEX(Content!$D$4:$D$23,SMALL(IF((1*(A59=Content!$J$4:$J$23) + 1*((1*(A59&gt;=Content!$J$4:$J$23)+1*(A59&lt;=Content!$K$4:$K$23))=2))&gt;=1,ROW(Content!$J$4:$J$23)-ROW(INDEX(Content!$J$4:$J$23,1,1))+1),6)),"")</f>
        <v/>
      </c>
      <c r="C65" s="85" t="str">
        <f t="array" ref="C65">IFERROR(INDEX(Content!$C$4:$C$23,SMALL(IF((1*(C59=Content!$J$4:$J$23) + 1*((1*(C59&gt;=Content!$J$4:$J$23)+1*(C59&lt;=Content!$K$4:$K$23))=2))&gt;=1,ROW(Content!$J$4:$J$23)-ROW(INDEX(Content!$J$4:$J$23,1,1))+1),6)),"")</f>
        <v/>
      </c>
      <c r="D65" s="69" t="str">
        <f t="array" ref="D65">IFERROR(INDEX(Content!$D$4:$D$23,SMALL(IF((1*(C59=Content!$J$4:$J$23) + 1*((1*(C59&gt;=Content!$J$4:$J$23)+1*(C59&lt;=Content!$K$4:$K$23))=2))&gt;=1,ROW(Content!$J$4:$J$23)-ROW(INDEX(Content!$J$4:$J$23,1,1))+1),6)),"")</f>
        <v/>
      </c>
      <c r="E65" s="85" t="str">
        <f t="array" ref="E65">IFERROR(INDEX(Content!$C$4:$C$23,SMALL(IF((1*(E59=Content!$J$4:$J$23) + 1*((1*(E59&gt;=Content!$J$4:$J$23)+1*(E59&lt;=Content!$K$4:$K$23))=2))&gt;=1,ROW(Content!$J$4:$J$23)-ROW(INDEX(Content!$J$4:$J$23,1,1))+1),6)),"")</f>
        <v/>
      </c>
      <c r="F65" s="69" t="str">
        <f t="array" ref="F65">IFERROR(INDEX(Content!$D$4:$D$23,SMALL(IF((1*(E59=Content!$J$4:$J$23) + 1*((1*(E59&gt;=Content!$J$4:$J$23)+1*(E59&lt;=Content!$K$4:$K$23))=2))&gt;=1,ROW(Content!$J$4:$J$23)-ROW(INDEX(Content!$J$4:$J$23,1,1))+1),6)),"")</f>
        <v/>
      </c>
      <c r="G65" s="85" t="str">
        <f t="array" ref="G65">IFERROR(INDEX(Content!$C$4:$C$23,SMALL(IF((1*(G59=Content!$J$4:$J$23) + 1*((1*(G59&gt;=Content!$J$4:$J$23)+1*(G59&lt;=Content!$K$4:$K$23))=2))&gt;=1,ROW(Content!$J$4:$J$23)-ROW(INDEX(Content!$J$4:$J$23,1,1))+1),6)),"")</f>
        <v/>
      </c>
      <c r="H65" s="69" t="str">
        <f t="array" ref="H65">IFERROR(INDEX(Content!$D$4:$D$23,SMALL(IF((1*(G59=Content!$J$4:$J$23) + 1*((1*(G59&gt;=Content!$J$4:$J$23)+1*(G59&lt;=Content!$K$4:$K$23))=2))&gt;=1,ROW(Content!$J$4:$J$23)-ROW(INDEX(Content!$J$4:$J$23,1,1))+1),6)),"")</f>
        <v/>
      </c>
      <c r="I65" s="85" t="str">
        <f t="array" ref="I65">IFERROR(INDEX(Content!$C$4:$C$23,SMALL(IF((1*(I59=Content!$J$4:$J$23) + 1*((1*(I59&gt;=Content!$J$4:$J$23)+1*(I59&lt;=Content!$K$4:$K$23))=2))&gt;=1,ROW(Content!$J$4:$J$23)-ROW(INDEX(Content!$J$4:$J$23,1,1))+1),6)),"")</f>
        <v/>
      </c>
      <c r="J65" s="69" t="str">
        <f t="array" ref="J65">IFERROR(INDEX(Content!$D$4:$D$23,SMALL(IF((1*(I59=Content!$J$4:$J$23) + 1*((1*(I59&gt;=Content!$J$4:$J$23)+1*(I59&lt;=Content!$K$4:$K$23))=2))&gt;=1,ROW(Content!$J$4:$J$23)-ROW(INDEX(Content!$J$4:$J$23,1,1))+1),6)),"")</f>
        <v/>
      </c>
      <c r="K65" s="85" t="str">
        <f t="array" ref="K65">IFERROR(INDEX(Content!$C$4:$C$23,SMALL(IF((1*(K59=Content!$J$4:$J$23) + 1*((1*(K59&gt;=Content!$J$4:$J$23)+1*(K59&lt;=Content!$K$4:$K$23))=2))&gt;=1,ROW(Content!$J$4:$J$23)-ROW(INDEX(Content!$J$4:$J$23,1,1))+1),6)),"")</f>
        <v/>
      </c>
      <c r="L65" s="69" t="str">
        <f t="array" ref="L65">IFERROR(INDEX(Content!$D$4:$D$23,SMALL(IF((1*(K59=Content!$J$4:$J$23) + 1*((1*(K59&gt;=Content!$J$4:$J$23)+1*(K59&lt;=Content!$K$4:$K$23))=2))&gt;=1,ROW(Content!$J$4:$J$23)-ROW(INDEX(Content!$J$4:$J$23,1,1))+1),6)),"")</f>
        <v/>
      </c>
      <c r="M65" s="85" t="str">
        <f t="array" ref="M65">IFERROR(INDEX(Content!$C$4:$C$23,SMALL(IF((1*(M59=Content!$J$4:$J$23) + 1*((1*(M59&gt;=Content!$J$4:$J$23)+1*(M59&lt;=Content!$K$4:$K$23))=2))&gt;=1,ROW(Content!$J$4:$J$23)-ROW(INDEX(Content!$J$4:$J$23,1,1))+1),6)),"")</f>
        <v/>
      </c>
      <c r="N65" s="69" t="str">
        <f t="array" ref="N65">IFERROR(INDEX(Content!$D$4:$D$23,SMALL(IF((1*(M59=Content!$J$4:$J$23) + 1*((1*(M59&gt;=Content!$J$4:$J$23)+1*(M59&lt;=Content!$K$4:$K$23))=2))&gt;=1,ROW(Content!$J$4:$J$23)-ROW(INDEX(Content!$J$4:$J$23,1,1))+1),6)),"")</f>
        <v/>
      </c>
      <c r="P65" s="27"/>
    </row>
    <row r="66" spans="1:16" s="26" customFormat="1" ht="21.75" hidden="1" customHeight="1" x14ac:dyDescent="0.2">
      <c r="A66" s="85" t="str">
        <f t="array" ref="A66">IFERROR(INDEX(Content!$C$4:$C$23,SMALL(IF((1*(A59=Content!$J$4:$J$23) + 1*((1*(A59&gt;=Content!$J$4:$J$23)+1*(A59&lt;=Content!$K$4:$K$23))=2))&gt;=1,ROW(Content!$J$4:$J$23)-ROW(INDEX(Content!$J$4:$J$23,1,1))+1),7)),"")</f>
        <v/>
      </c>
      <c r="B66" s="69" t="str">
        <f t="array" ref="B66">IFERROR(INDEX(Content!$D$4:$D$23,SMALL(IF((1*(A59=Content!$J$4:$J$23) + 1*((1*(A59&gt;=Content!$J$4:$J$23)+1*(A59&lt;=Content!$K$4:$K$23))=2))&gt;=1,ROW(Content!$J$4:$J$23)-ROW(INDEX(Content!$J$4:$J$23,1,1))+1),7)),"")</f>
        <v/>
      </c>
      <c r="C66" s="85" t="str">
        <f t="array" ref="C66">IFERROR(INDEX(Content!$C$4:$C$23,SMALL(IF((1*(C59=Content!$J$4:$J$23) + 1*((1*(C59&gt;=Content!$J$4:$J$23)+1*(C59&lt;=Content!$K$4:$K$23))=2))&gt;=1,ROW(Content!$J$4:$J$23)-ROW(INDEX(Content!$J$4:$J$23,1,1))+1),7)),"")</f>
        <v/>
      </c>
      <c r="D66" s="69" t="str">
        <f t="array" ref="D66">IFERROR(INDEX(Content!$D$4:$D$23,SMALL(IF((1*(C59=Content!$J$4:$J$23) + 1*((1*(C59&gt;=Content!$J$4:$J$23)+1*(C59&lt;=Content!$K$4:$K$23))=2))&gt;=1,ROW(Content!$J$4:$J$23)-ROW(INDEX(Content!$J$4:$J$23,1,1))+1),7)),"")</f>
        <v/>
      </c>
      <c r="E66" s="85" t="str">
        <f t="array" ref="E66">IFERROR(INDEX(Content!$C$4:$C$23,SMALL(IF((1*(E59=Content!$J$4:$J$23) + 1*((1*(E59&gt;=Content!$J$4:$J$23)+1*(E59&lt;=Content!$K$4:$K$23))=2))&gt;=1,ROW(Content!$J$4:$J$23)-ROW(INDEX(Content!$J$4:$J$23,1,1))+1),7)),"")</f>
        <v/>
      </c>
      <c r="F66" s="69" t="str">
        <f t="array" ref="F66">IFERROR(INDEX(Content!$D$4:$D$23,SMALL(IF((1*(E59=Content!$J$4:$J$23) + 1*((1*(E59&gt;=Content!$J$4:$J$23)+1*(E59&lt;=Content!$K$4:$K$23))=2))&gt;=1,ROW(Content!$J$4:$J$23)-ROW(INDEX(Content!$J$4:$J$23,1,1))+1),7)),"")</f>
        <v/>
      </c>
      <c r="G66" s="85" t="str">
        <f t="array" ref="G66">IFERROR(INDEX(Content!$C$4:$C$23,SMALL(IF((1*(G59=Content!$J$4:$J$23) + 1*((1*(G59&gt;=Content!$J$4:$J$23)+1*(G59&lt;=Content!$K$4:$K$23))=2))&gt;=1,ROW(Content!$J$4:$J$23)-ROW(INDEX(Content!$J$4:$J$23,1,1))+1),7)),"")</f>
        <v/>
      </c>
      <c r="H66" s="69" t="str">
        <f t="array" ref="H66">IFERROR(INDEX(Content!$D$4:$D$23,SMALL(IF((1*(G59=Content!$J$4:$J$23) + 1*((1*(G59&gt;=Content!$J$4:$J$23)+1*(G59&lt;=Content!$K$4:$K$23))=2))&gt;=1,ROW(Content!$J$4:$J$23)-ROW(INDEX(Content!$J$4:$J$23,1,1))+1),7)),"")</f>
        <v/>
      </c>
      <c r="I66" s="85" t="str">
        <f t="array" ref="I66">IFERROR(INDEX(Content!$C$4:$C$23,SMALL(IF((1*(I59=Content!$J$4:$J$23) + 1*((1*(I59&gt;=Content!$J$4:$J$23)+1*(I59&lt;=Content!$K$4:$K$23))=2))&gt;=1,ROW(Content!$J$4:$J$23)-ROW(INDEX(Content!$J$4:$J$23,1,1))+1),7)),"")</f>
        <v/>
      </c>
      <c r="J66" s="69" t="str">
        <f t="array" ref="J66">IFERROR(INDEX(Content!$D$4:$D$23,SMALL(IF((1*(I59=Content!$J$4:$J$23) + 1*((1*(I59&gt;=Content!$J$4:$J$23)+1*(I59&lt;=Content!$K$4:$K$23))=2))&gt;=1,ROW(Content!$J$4:$J$23)-ROW(INDEX(Content!$J$4:$J$23,1,1))+1),7)),"")</f>
        <v/>
      </c>
      <c r="K66" s="85" t="str">
        <f t="array" ref="K66">IFERROR(INDEX(Content!$C$4:$C$23,SMALL(IF((1*(K59=Content!$J$4:$J$23) + 1*((1*(K59&gt;=Content!$J$4:$J$23)+1*(K59&lt;=Content!$K$4:$K$23))=2))&gt;=1,ROW(Content!$J$4:$J$23)-ROW(INDEX(Content!$J$4:$J$23,1,1))+1),7)),"")</f>
        <v/>
      </c>
      <c r="L66" s="69" t="str">
        <f t="array" ref="L66">IFERROR(INDEX(Content!$D$4:$D$23,SMALL(IF((1*(K59=Content!$J$4:$J$23) + 1*((1*(K59&gt;=Content!$J$4:$J$23)+1*(K59&lt;=Content!$K$4:$K$23))=2))&gt;=1,ROW(Content!$J$4:$J$23)-ROW(INDEX(Content!$J$4:$J$23,1,1))+1),7)),"")</f>
        <v/>
      </c>
      <c r="M66" s="85" t="str">
        <f t="array" ref="M66">IFERROR(INDEX(Content!$C$4:$C$23,SMALL(IF((1*(M59=Content!$J$4:$J$23) + 1*((1*(M59&gt;=Content!$J$4:$J$23)+1*(M59&lt;=Content!$K$4:$K$23))=2))&gt;=1,ROW(Content!$J$4:$J$23)-ROW(INDEX(Content!$J$4:$J$23,1,1))+1),7)),"")</f>
        <v/>
      </c>
      <c r="N66" s="69" t="str">
        <f t="array" ref="N66">IFERROR(INDEX(Content!$D$4:$D$23,SMALL(IF((1*(M59=Content!$J$4:$J$23) + 1*((1*(M59&gt;=Content!$J$4:$J$23)+1*(M59&lt;=Content!$K$4:$K$23))=2))&gt;=1,ROW(Content!$J$4:$J$23)-ROW(INDEX(Content!$J$4:$J$23,1,1))+1),7)),"")</f>
        <v/>
      </c>
      <c r="P66" s="27"/>
    </row>
    <row r="67" spans="1:16" s="26" customFormat="1" ht="21.75" hidden="1" customHeight="1" x14ac:dyDescent="0.2">
      <c r="A67" s="85" t="str">
        <f t="array" ref="A67">IFERROR(INDEX(Content!$C$4:$C$23,SMALL(IF((1*(A59=Content!$J$4:$J$23) + 1*((1*(A59&gt;=Content!$J$4:$J$23)+1*(A59&lt;=Content!$K$4:$K$23))=2))&gt;=1,ROW(Content!$J$4:$J$23)-ROW(INDEX(Content!$J$4:$J$23,1,1))+1),8)),"")</f>
        <v/>
      </c>
      <c r="B67" s="69" t="str">
        <f t="array" ref="B67">IFERROR(INDEX(Content!$D$4:$D$23,SMALL(IF((1*(A59=Content!$J$4:$J$23) + 1*((1*(A59&gt;=Content!$J$4:$J$23)+1*(A59&lt;=Content!$K$4:$K$23))=2))&gt;=1,ROW(Content!$J$4:$J$23)-ROW(INDEX(Content!$J$4:$J$23,1,1))+1),8)),"")</f>
        <v/>
      </c>
      <c r="C67" s="85" t="str">
        <f t="array" ref="C67">IFERROR(INDEX(Content!$C$4:$C$23,SMALL(IF((1*(C59=Content!$J$4:$J$23) + 1*((1*(C59&gt;=Content!$J$4:$J$23)+1*(C59&lt;=Content!$K$4:$K$23))=2))&gt;=1,ROW(Content!$J$4:$J$23)-ROW(INDEX(Content!$J$4:$J$23,1,1))+1),8)),"")</f>
        <v/>
      </c>
      <c r="D67" s="69" t="str">
        <f t="array" ref="D67">IFERROR(INDEX(Content!$D$4:$D$23,SMALL(IF((1*(C59=Content!$J$4:$J$23) + 1*((1*(C59&gt;=Content!$J$4:$J$23)+1*(C59&lt;=Content!$K$4:$K$23))=2))&gt;=1,ROW(Content!$J$4:$J$23)-ROW(INDEX(Content!$J$4:$J$23,1,1))+1),8)),"")</f>
        <v/>
      </c>
      <c r="E67" s="85" t="str">
        <f t="array" ref="E67">IFERROR(INDEX(Content!$C$4:$C$23,SMALL(IF((1*(E59=Content!$J$4:$J$23) + 1*((1*(E59&gt;=Content!$J$4:$J$23)+1*(E59&lt;=Content!$K$4:$K$23))=2))&gt;=1,ROW(Content!$J$4:$J$23)-ROW(INDEX(Content!$J$4:$J$23,1,1))+1),8)),"")</f>
        <v/>
      </c>
      <c r="F67" s="69" t="str">
        <f t="array" ref="F67">IFERROR(INDEX(Content!$D$4:$D$23,SMALL(IF((1*(E59=Content!$J$4:$J$23) + 1*((1*(E59&gt;=Content!$J$4:$J$23)+1*(E59&lt;=Content!$K$4:$K$23))=2))&gt;=1,ROW(Content!$J$4:$J$23)-ROW(INDEX(Content!$J$4:$J$23,1,1))+1),8)),"")</f>
        <v/>
      </c>
      <c r="G67" s="85" t="str">
        <f t="array" ref="G67">IFERROR(INDEX(Content!$C$4:$C$23,SMALL(IF((1*(G59=Content!$J$4:$J$23) + 1*((1*(G59&gt;=Content!$J$4:$J$23)+1*(G59&lt;=Content!$K$4:$K$23))=2))&gt;=1,ROW(Content!$J$4:$J$23)-ROW(INDEX(Content!$J$4:$J$23,1,1))+1),8)),"")</f>
        <v/>
      </c>
      <c r="H67" s="69" t="str">
        <f t="array" ref="H67">IFERROR(INDEX(Content!$D$4:$D$23,SMALL(IF((1*(G59=Content!$J$4:$J$23) + 1*((1*(G59&gt;=Content!$J$4:$J$23)+1*(G59&lt;=Content!$K$4:$K$23))=2))&gt;=1,ROW(Content!$J$4:$J$23)-ROW(INDEX(Content!$J$4:$J$23,1,1))+1),8)),"")</f>
        <v/>
      </c>
      <c r="I67" s="85" t="str">
        <f t="array" ref="I67">IFERROR(INDEX(Content!$C$4:$C$23,SMALL(IF((1*(I59=Content!$J$4:$J$23) + 1*((1*(I59&gt;=Content!$J$4:$J$23)+1*(I59&lt;=Content!$K$4:$K$23))=2))&gt;=1,ROW(Content!$J$4:$J$23)-ROW(INDEX(Content!$J$4:$J$23,1,1))+1),8)),"")</f>
        <v/>
      </c>
      <c r="J67" s="69" t="str">
        <f t="array" ref="J67">IFERROR(INDEX(Content!$D$4:$D$23,SMALL(IF((1*(I59=Content!$J$4:$J$23) + 1*((1*(I59&gt;=Content!$J$4:$J$23)+1*(I59&lt;=Content!$K$4:$K$23))=2))&gt;=1,ROW(Content!$J$4:$J$23)-ROW(INDEX(Content!$J$4:$J$23,1,1))+1),8)),"")</f>
        <v/>
      </c>
      <c r="K67" s="85" t="str">
        <f t="array" ref="K67">IFERROR(INDEX(Content!$C$4:$C$23,SMALL(IF((1*(K59=Content!$J$4:$J$23) + 1*((1*(K59&gt;=Content!$J$4:$J$23)+1*(K59&lt;=Content!$K$4:$K$23))=2))&gt;=1,ROW(Content!$J$4:$J$23)-ROW(INDEX(Content!$J$4:$J$23,1,1))+1),8)),"")</f>
        <v/>
      </c>
      <c r="L67" s="69" t="str">
        <f t="array" ref="L67">IFERROR(INDEX(Content!$D$4:$D$23,SMALL(IF((1*(K59=Content!$J$4:$J$23) + 1*((1*(K59&gt;=Content!$J$4:$J$23)+1*(K59&lt;=Content!$K$4:$K$23))=2))&gt;=1,ROW(Content!$J$4:$J$23)-ROW(INDEX(Content!$J$4:$J$23,1,1))+1),8)),"")</f>
        <v/>
      </c>
      <c r="M67" s="85" t="str">
        <f t="array" ref="M67">IFERROR(INDEX(Content!$C$4:$C$23,SMALL(IF((1*(M59=Content!$J$4:$J$23) + 1*((1*(M59&gt;=Content!$J$4:$J$23)+1*(M59&lt;=Content!$K$4:$K$23))=2))&gt;=1,ROW(Content!$J$4:$J$23)-ROW(INDEX(Content!$J$4:$J$23,1,1))+1),8)),"")</f>
        <v/>
      </c>
      <c r="N67" s="69" t="str">
        <f t="array" ref="N67">IFERROR(INDEX(Content!$D$4:$D$23,SMALL(IF((1*(M59=Content!$J$4:$J$23) + 1*((1*(M59&gt;=Content!$J$4:$J$23)+1*(M59&lt;=Content!$K$4:$K$23))=2))&gt;=1,ROW(Content!$J$4:$J$23)-ROW(INDEX(Content!$J$4:$J$23,1,1))+1),8)),"")</f>
        <v/>
      </c>
      <c r="P67" s="27"/>
    </row>
    <row r="68" spans="1:16" s="26" customFormat="1" ht="21.75" hidden="1" customHeight="1" x14ac:dyDescent="0.2">
      <c r="A68" s="85" t="str">
        <f t="array" ref="A68">IFERROR(INDEX(Content!$C$4:$C$23,SMALL(IF((1*(A59=Content!$J$4:$J$23) + 1*((1*(A59&gt;=Content!$J$4:$J$23)+1*(A59&lt;=Content!$K$4:$K$23))=2))&gt;=1,ROW(Content!$J$4:$J$23)-ROW(INDEX(Content!$J$4:$J$23,1,1))+1),9)),"")</f>
        <v/>
      </c>
      <c r="B68" s="69" t="str">
        <f t="array" ref="B68">IFERROR(INDEX(Content!$D$4:$D$23,SMALL(IF((1*(A59=Content!$J$4:$J$23) + 1*((1*(A59&gt;=Content!$J$4:$J$23)+1*(A59&lt;=Content!$K$4:$K$23))=2))&gt;=1,ROW(Content!$J$4:$J$23)-ROW(INDEX(Content!$J$4:$J$23,1,1))+1),9)),"")</f>
        <v/>
      </c>
      <c r="C68" s="85" t="str">
        <f t="array" ref="C68">IFERROR(INDEX(Content!$C$4:$C$23,SMALL(IF((1*(C59=Content!$J$4:$J$23) + 1*((1*(C59&gt;=Content!$J$4:$J$23)+1*(C59&lt;=Content!$K$4:$K$23))=2))&gt;=1,ROW(Content!$J$4:$J$23)-ROW(INDEX(Content!$J$4:$J$23,1,1))+1),9)),"")</f>
        <v/>
      </c>
      <c r="D68" s="69" t="str">
        <f t="array" ref="D68">IFERROR(INDEX(Content!$D$4:$D$23,SMALL(IF((1*(C59=Content!$J$4:$J$23) + 1*((1*(C59&gt;=Content!$J$4:$J$23)+1*(C59&lt;=Content!$K$4:$K$23))=2))&gt;=1,ROW(Content!$J$4:$J$23)-ROW(INDEX(Content!$J$4:$J$23,1,1))+1),9)),"")</f>
        <v/>
      </c>
      <c r="E68" s="85" t="str">
        <f t="array" ref="E68">IFERROR(INDEX(Content!$C$4:$C$23,SMALL(IF((1*(E59=Content!$J$4:$J$23) + 1*((1*(E59&gt;=Content!$J$4:$J$23)+1*(E59&lt;=Content!$K$4:$K$23))=2))&gt;=1,ROW(Content!$J$4:$J$23)-ROW(INDEX(Content!$J$4:$J$23,1,1))+1),9)),"")</f>
        <v/>
      </c>
      <c r="F68" s="69" t="str">
        <f t="array" ref="F68">IFERROR(INDEX(Content!$D$4:$D$23,SMALL(IF((1*(E59=Content!$J$4:$J$23) + 1*((1*(E59&gt;=Content!$J$4:$J$23)+1*(E59&lt;=Content!$K$4:$K$23))=2))&gt;=1,ROW(Content!$J$4:$J$23)-ROW(INDEX(Content!$J$4:$J$23,1,1))+1),9)),"")</f>
        <v/>
      </c>
      <c r="G68" s="85" t="str">
        <f t="array" ref="G68">IFERROR(INDEX(Content!$C$4:$C$23,SMALL(IF((1*(G59=Content!$J$4:$J$23) + 1*((1*(G59&gt;=Content!$J$4:$J$23)+1*(G59&lt;=Content!$K$4:$K$23))=2))&gt;=1,ROW(Content!$J$4:$J$23)-ROW(INDEX(Content!$J$4:$J$23,1,1))+1),9)),"")</f>
        <v/>
      </c>
      <c r="H68" s="69" t="str">
        <f t="array" ref="H68">IFERROR(INDEX(Content!$D$4:$D$23,SMALL(IF((1*(G59=Content!$J$4:$J$23) + 1*((1*(G59&gt;=Content!$J$4:$J$23)+1*(G59&lt;=Content!$K$4:$K$23))=2))&gt;=1,ROW(Content!$J$4:$J$23)-ROW(INDEX(Content!$J$4:$J$23,1,1))+1),9)),"")</f>
        <v/>
      </c>
      <c r="I68" s="85" t="str">
        <f t="array" ref="I68">IFERROR(INDEX(Content!$C$4:$C$23,SMALL(IF((1*(I59=Content!$J$4:$J$23) + 1*((1*(I59&gt;=Content!$J$4:$J$23)+1*(I59&lt;=Content!$K$4:$K$23))=2))&gt;=1,ROW(Content!$J$4:$J$23)-ROW(INDEX(Content!$J$4:$J$23,1,1))+1),9)),"")</f>
        <v/>
      </c>
      <c r="J68" s="69" t="str">
        <f t="array" ref="J68">IFERROR(INDEX(Content!$D$4:$D$23,SMALL(IF((1*(I59=Content!$J$4:$J$23) + 1*((1*(I59&gt;=Content!$J$4:$J$23)+1*(I59&lt;=Content!$K$4:$K$23))=2))&gt;=1,ROW(Content!$J$4:$J$23)-ROW(INDEX(Content!$J$4:$J$23,1,1))+1),9)),"")</f>
        <v/>
      </c>
      <c r="K68" s="85" t="str">
        <f t="array" ref="K68">IFERROR(INDEX(Content!$C$4:$C$23,SMALL(IF((1*(K59=Content!$J$4:$J$23) + 1*((1*(K59&gt;=Content!$J$4:$J$23)+1*(K59&lt;=Content!$K$4:$K$23))=2))&gt;=1,ROW(Content!$J$4:$J$23)-ROW(INDEX(Content!$J$4:$J$23,1,1))+1),9)),"")</f>
        <v/>
      </c>
      <c r="L68" s="69" t="str">
        <f t="array" ref="L68">IFERROR(INDEX(Content!$D$4:$D$23,SMALL(IF((1*(K59=Content!$J$4:$J$23) + 1*((1*(K59&gt;=Content!$J$4:$J$23)+1*(K59&lt;=Content!$K$4:$K$23))=2))&gt;=1,ROW(Content!$J$4:$J$23)-ROW(INDEX(Content!$J$4:$J$23,1,1))+1),9)),"")</f>
        <v/>
      </c>
      <c r="M68" s="85" t="str">
        <f t="array" ref="M68">IFERROR(INDEX(Content!$C$4:$C$23,SMALL(IF((1*(M59=Content!$J$4:$J$23) + 1*((1*(M59&gt;=Content!$J$4:$J$23)+1*(M59&lt;=Content!$K$4:$K$23))=2))&gt;=1,ROW(Content!$J$4:$J$23)-ROW(INDEX(Content!$J$4:$J$23,1,1))+1),9)),"")</f>
        <v/>
      </c>
      <c r="N68" s="69" t="str">
        <f t="array" ref="N68">IFERROR(INDEX(Content!$D$4:$D$23,SMALL(IF((1*(M59=Content!$J$4:$J$23) + 1*((1*(M59&gt;=Content!$J$4:$J$23)+1*(M59&lt;=Content!$K$4:$K$23))=2))&gt;=1,ROW(Content!$J$4:$J$23)-ROW(INDEX(Content!$J$4:$J$23,1,1))+1),9)),"")</f>
        <v/>
      </c>
      <c r="P68" s="27"/>
    </row>
    <row r="69" spans="1:16" s="26" customFormat="1" ht="21.75" hidden="1" customHeight="1" x14ac:dyDescent="0.2">
      <c r="A69" s="86" t="str">
        <f t="array" ref="A69">IFERROR(INDEX(Content!$C$4:$C$23,SMALL(IF((1*(A59=Content!$J$4:$J$23) + 1*((1*(A59&gt;=Content!$J$4:$J$23)+1*(A59&lt;=Content!$K$4:$K$23))=2))&gt;=1,ROW(Content!$J$4:$J$23)-ROW(INDEX(Content!$J$4:$J$23,1,1))+1),10)),"")</f>
        <v/>
      </c>
      <c r="B69" s="70" t="str">
        <f t="array" ref="B69">IFERROR(INDEX(Content!$D$4:$D$23,SMALL(IF((1*(A59=Content!$J$4:$J$23) + 1*((1*(A59&gt;=Content!$J$4:$J$23)+1*(A59&lt;=Content!$K$4:$K$23))=2))&gt;=1,ROW(Content!$J$4:$J$23)-ROW(INDEX(Content!$J$4:$J$23,1,1))+1),10)),"")</f>
        <v/>
      </c>
      <c r="C69" s="86" t="str">
        <f t="array" ref="C69">IFERROR(INDEX(Content!$C$4:$C$23,SMALL(IF((1*(C59=Content!$J$4:$J$23) + 1*((1*(C59&gt;=Content!$J$4:$J$23)+1*(C59&lt;=Content!$K$4:$K$23))=2))&gt;=1,ROW(Content!$J$4:$J$23)-ROW(INDEX(Content!$J$4:$J$23,1,1))+1),10)),"")</f>
        <v/>
      </c>
      <c r="D69" s="70" t="str">
        <f t="array" ref="D69">IFERROR(INDEX(Content!$D$4:$D$23,SMALL(IF((1*(C59=Content!$J$4:$J$23) + 1*((1*(C59&gt;=Content!$J$4:$J$23)+1*(C59&lt;=Content!$K$4:$K$23))=2))&gt;=1,ROW(Content!$J$4:$J$23)-ROW(INDEX(Content!$J$4:$J$23,1,1))+1),10)),"")</f>
        <v/>
      </c>
      <c r="E69" s="86" t="str">
        <f t="array" ref="E69">IFERROR(INDEX(Content!$C$4:$C$23,SMALL(IF((1*(E59=Content!$J$4:$J$23) + 1*((1*(E59&gt;=Content!$J$4:$J$23)+1*(E59&lt;=Content!$K$4:$K$23))=2))&gt;=1,ROW(Content!$J$4:$J$23)-ROW(INDEX(Content!$J$4:$J$23,1,1))+1),10)),"")</f>
        <v/>
      </c>
      <c r="F69" s="70" t="str">
        <f t="array" ref="F69">IFERROR(INDEX(Content!$D$4:$D$23,SMALL(IF((1*(E59=Content!$J$4:$J$23) + 1*((1*(E59&gt;=Content!$J$4:$J$23)+1*(E59&lt;=Content!$K$4:$K$23))=2))&gt;=1,ROW(Content!$J$4:$J$23)-ROW(INDEX(Content!$J$4:$J$23,1,1))+1),10)),"")</f>
        <v/>
      </c>
      <c r="G69" s="86" t="str">
        <f t="array" ref="G69">IFERROR(INDEX(Content!$C$4:$C$23,SMALL(IF((1*(G59=Content!$J$4:$J$23) + 1*((1*(G59&gt;=Content!$J$4:$J$23)+1*(G59&lt;=Content!$K$4:$K$23))=2))&gt;=1,ROW(Content!$J$4:$J$23)-ROW(INDEX(Content!$J$4:$J$23,1,1))+1),10)),"")</f>
        <v/>
      </c>
      <c r="H69" s="70" t="str">
        <f t="array" ref="H69">IFERROR(INDEX(Content!$D$4:$D$23,SMALL(IF((1*(G59=Content!$J$4:$J$23) + 1*((1*(G59&gt;=Content!$J$4:$J$23)+1*(G59&lt;=Content!$K$4:$K$23))=2))&gt;=1,ROW(Content!$J$4:$J$23)-ROW(INDEX(Content!$J$4:$J$23,1,1))+1),10)),"")</f>
        <v/>
      </c>
      <c r="I69" s="86" t="str">
        <f t="array" ref="I69">IFERROR(INDEX(Content!$C$4:$C$23,SMALL(IF((1*(I59=Content!$J$4:$J$23) + 1*((1*(I59&gt;=Content!$J$4:$J$23)+1*(I59&lt;=Content!$K$4:$K$23))=2))&gt;=1,ROW(Content!$J$4:$J$23)-ROW(INDEX(Content!$J$4:$J$23,1,1))+1),10)),"")</f>
        <v/>
      </c>
      <c r="J69" s="70" t="str">
        <f t="array" ref="J69">IFERROR(INDEX(Content!$D$4:$D$23,SMALL(IF((1*(I59=Content!$J$4:$J$23) + 1*((1*(I59&gt;=Content!$J$4:$J$23)+1*(I59&lt;=Content!$K$4:$K$23))=2))&gt;=1,ROW(Content!$J$4:$J$23)-ROW(INDEX(Content!$J$4:$J$23,1,1))+1),10)),"")</f>
        <v/>
      </c>
      <c r="K69" s="86" t="str">
        <f t="array" ref="K69">IFERROR(INDEX(Content!$C$4:$C$23,SMALL(IF((1*(K59=Content!$J$4:$J$23) + 1*((1*(K59&gt;=Content!$J$4:$J$23)+1*(K59&lt;=Content!$K$4:$K$23))=2))&gt;=1,ROW(Content!$J$4:$J$23)-ROW(INDEX(Content!$J$4:$J$23,1,1))+1),10)),"")</f>
        <v/>
      </c>
      <c r="L69" s="70" t="str">
        <f t="array" ref="L69">IFERROR(INDEX(Content!$D$4:$D$23,SMALL(IF((1*(K59=Content!$J$4:$J$23) + 1*((1*(K59&gt;=Content!$J$4:$J$23)+1*(K59&lt;=Content!$K$4:$K$23))=2))&gt;=1,ROW(Content!$J$4:$J$23)-ROW(INDEX(Content!$J$4:$J$23,1,1))+1),10)),"")</f>
        <v/>
      </c>
      <c r="M69" s="86" t="str">
        <f t="array" ref="M69">IFERROR(INDEX(Content!$C$4:$C$23,SMALL(IF((1*(M59=Content!$J$4:$J$23) + 1*((1*(M59&gt;=Content!$J$4:$J$23)+1*(M59&lt;=Content!$K$4:$K$23))=2))&gt;=1,ROW(Content!$J$4:$J$23)-ROW(INDEX(Content!$J$4:$J$23,1,1))+1),10)),"")</f>
        <v/>
      </c>
      <c r="N69" s="70" t="str">
        <f t="array" ref="N69">IFERROR(INDEX(Content!$D$4:$D$23,SMALL(IF((1*(M59=Content!$J$4:$J$23) + 1*((1*(M59&gt;=Content!$J$4:$J$23)+1*(M59&lt;=Content!$K$4:$K$23))=2))&gt;=1,ROW(Content!$J$4:$J$23)-ROW(INDEX(Content!$J$4:$J$23,1,1))+1),10)),"")</f>
        <v/>
      </c>
      <c r="P69" s="27"/>
    </row>
    <row r="70" spans="1:16" x14ac:dyDescent="0.2">
      <c r="P70" s="27"/>
    </row>
    <row r="71" spans="1:16" s="27" customFormat="1" ht="11.25" x14ac:dyDescent="0.2"/>
    <row r="72" spans="1:16" s="27" customFormat="1" ht="10.5" customHeight="1" x14ac:dyDescent="0.2"/>
    <row r="73" spans="1:16" s="27" customFormat="1" ht="10.5" customHeight="1" x14ac:dyDescent="0.2"/>
    <row r="74" spans="1:16" s="27" customFormat="1" ht="10.5" customHeight="1" x14ac:dyDescent="0.2"/>
    <row r="75" spans="1:16" s="27" customFormat="1" ht="10.5" customHeight="1" x14ac:dyDescent="0.2"/>
    <row r="76" spans="1:16" s="27" customFormat="1" ht="10.5" customHeight="1" x14ac:dyDescent="0.2"/>
    <row r="77" spans="1:16" s="27" customFormat="1" ht="10.5" customHeight="1" x14ac:dyDescent="0.2"/>
    <row r="78" spans="1:16" s="27" customFormat="1" ht="10.5" customHeight="1" x14ac:dyDescent="0.2"/>
    <row r="79" spans="1:16" s="27" customFormat="1" ht="10.5" customHeight="1" x14ac:dyDescent="0.2"/>
    <row r="80" spans="1:16" s="27" customFormat="1" ht="11.25" x14ac:dyDescent="0.2"/>
    <row r="81" spans="16:16" s="27" customFormat="1" ht="10.5" customHeight="1" x14ac:dyDescent="0.2"/>
    <row r="82" spans="16:16" s="27" customFormat="1" ht="10.5" customHeight="1" x14ac:dyDescent="0.2"/>
    <row r="83" spans="16:16" s="27" customFormat="1" ht="10.5" customHeight="1" x14ac:dyDescent="0.2"/>
    <row r="84" spans="16:16" s="27" customFormat="1" ht="10.5" customHeight="1" x14ac:dyDescent="0.2"/>
    <row r="85" spans="16:16" s="27" customFormat="1" ht="10.5" customHeight="1" x14ac:dyDescent="0.2"/>
    <row r="86" spans="16:16" s="27" customFormat="1" ht="10.5" customHeight="1" x14ac:dyDescent="0.2"/>
    <row r="87" spans="16:16" s="27" customFormat="1" ht="10.5" customHeight="1" x14ac:dyDescent="0.2"/>
    <row r="88" spans="16:16" s="27" customFormat="1" ht="10.5" customHeight="1" x14ac:dyDescent="0.2"/>
    <row r="89" spans="16:16" s="27" customFormat="1" ht="11.25" x14ac:dyDescent="0.2"/>
    <row r="90" spans="16:16" s="27" customFormat="1" ht="10.5" customHeight="1" x14ac:dyDescent="0.2"/>
    <row r="91" spans="16:16" s="27" customFormat="1" ht="10.5" customHeight="1" x14ac:dyDescent="0.2"/>
    <row r="92" spans="16:16" s="27" customFormat="1" ht="10.5" customHeight="1" x14ac:dyDescent="0.2"/>
    <row r="93" spans="16:16" s="27" customFormat="1" ht="10.5" customHeight="1" x14ac:dyDescent="0.2"/>
    <row r="94" spans="16:16" s="27" customFormat="1" ht="10.5" customHeight="1" x14ac:dyDescent="0.2">
      <c r="P94" s="25"/>
    </row>
    <row r="95" spans="16:16" s="27" customFormat="1" ht="10.5" customHeight="1" x14ac:dyDescent="0.2">
      <c r="P95" s="25"/>
    </row>
    <row r="96" spans="16:16" s="27" customFormat="1" ht="10.5" customHeight="1" x14ac:dyDescent="0.2">
      <c r="P96" s="25"/>
    </row>
  </sheetData>
  <mergeCells count="8">
    <mergeCell ref="K3:L3"/>
    <mergeCell ref="M3:N3"/>
    <mergeCell ref="I1:N1"/>
    <mergeCell ref="A3:B3"/>
    <mergeCell ref="C3:D3"/>
    <mergeCell ref="E3:F3"/>
    <mergeCell ref="G3:H3"/>
    <mergeCell ref="I3:J3"/>
  </mergeCells>
  <conditionalFormatting sqref="A4 C4 E4 G4 I4 K4 M4 M15 K15 I15 G15 E15 C15 A15 A26 C26 E26 G26 I26 K26 M26 A37 C37 E37 G37 I37 K37 M37 M48 K48 I48 G48 E48 C48 A48 A59 C59 E59 G59 I59 K59 M59">
    <cfRule type="expression" dxfId="7" priority="511">
      <formula>MONTH(A4)&lt;&gt;$Q$8</formula>
    </cfRule>
    <cfRule type="expression" dxfId="6" priority="512">
      <formula>A4=TODAY()</formula>
    </cfRule>
  </conditionalFormatting>
  <conditionalFormatting sqref="C4:C69 E4:E69 G4:G69 I4:I69 K4:K69 M4:M69 A4:A69">
    <cfRule type="expression" dxfId="5" priority="519">
      <formula>A4=$P$16</formula>
    </cfRule>
    <cfRule type="expression" dxfId="4" priority="520">
      <formula>A4=$P$17</formula>
    </cfRule>
    <cfRule type="expression" dxfId="3" priority="521">
      <formula>A4=$P$18</formula>
    </cfRule>
    <cfRule type="expression" dxfId="2" priority="522">
      <formula>A4=$P$19</formula>
    </cfRule>
    <cfRule type="expression" dxfId="1" priority="523">
      <formula>A4=$P$20</formula>
    </cfRule>
    <cfRule type="expression" dxfId="0" priority="524">
      <formula>A4=$P$21</formula>
    </cfRule>
  </conditionalFormatting>
  <dataValidations disablePrompts="1" count="1">
    <dataValidation type="list" allowBlank="1" showInputMessage="1" showErrorMessage="1" sqref="P8" xr:uid="{20A5B030-1EE9-4A08-8805-3F6E42710DAC}">
      <formula1>"January,February,March,April,May,June,July,August,September,October,November,December"</formula1>
    </dataValidation>
  </dataValidations>
  <hyperlinks>
    <hyperlink ref="P4" r:id="rId1" display="Monthly Calendar" xr:uid="{E24956C3-FEC5-4B61-B4AF-ED50BFD88F67}"/>
  </hyperlinks>
  <printOptions horizontalCentered="1"/>
  <pageMargins left="0.35" right="0.35" top="0.25" bottom="0.35" header="0.25" footer="0.25"/>
  <pageSetup orientation="landscape" r:id="rId2"/>
  <headerFooter>
    <oddFooter>&amp;L&amp;8&amp;K01+048https://www.vertex42.com/calendars/content-calendar.html&amp;R&amp;8&amp;K01+047Content Calendar Template © 2020 by Vertex42.com</oddFooter>
  </headerFooter>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CC7A8-94F9-4827-8E69-42520BB78AC2}">
  <dimension ref="A1:I29"/>
  <sheetViews>
    <sheetView showGridLines="0" workbookViewId="0"/>
  </sheetViews>
  <sheetFormatPr defaultRowHeight="15" x14ac:dyDescent="0.2"/>
  <cols>
    <col min="1" max="1" width="1.5" style="107" customWidth="1"/>
    <col min="2" max="2" width="23.25" customWidth="1"/>
    <col min="3" max="3" width="9.125" customWidth="1"/>
    <col min="4" max="4" width="8.25" customWidth="1"/>
    <col min="5" max="5" width="16.375" customWidth="1"/>
    <col min="6" max="6" width="13" customWidth="1"/>
    <col min="7" max="7" width="10" customWidth="1"/>
    <col min="8" max="8" width="3.375" customWidth="1"/>
    <col min="9" max="9" width="9" customWidth="1"/>
  </cols>
  <sheetData>
    <row r="1" spans="1:9" ht="30" x14ac:dyDescent="0.4">
      <c r="B1" s="127" t="s">
        <v>136</v>
      </c>
      <c r="C1" s="84"/>
      <c r="D1" s="84"/>
      <c r="G1" s="106" t="str">
        <f>HYPERLINK("https://www.instagram.com/vertex42/","@vertex42")</f>
        <v>@vertex42</v>
      </c>
    </row>
    <row r="2" spans="1:9" x14ac:dyDescent="0.2">
      <c r="G2" s="105" t="s">
        <v>150</v>
      </c>
    </row>
    <row r="3" spans="1:9" ht="15.75" x14ac:dyDescent="0.25">
      <c r="C3" s="102" t="s">
        <v>149</v>
      </c>
      <c r="D3" s="103">
        <f>COUNTIF(Table1[INCLUDE],"&lt;&gt;")</f>
        <v>4</v>
      </c>
    </row>
    <row r="4" spans="1:9" ht="15.75" x14ac:dyDescent="0.25">
      <c r="C4" s="102" t="str">
        <f>"First "&amp;D3&amp;" Hashtags:"</f>
        <v>First 4 Hashtags:</v>
      </c>
      <c r="D4" t="str">
        <f ca="1">_xlfn.TEXTJOIN(" ",TRUE,OFFSET(Table1[[#Headers],[HASHTAG]],1,0,$D$3,1))</f>
        <v>#spreadsheets #vertex42 #msexcel #learnexcel</v>
      </c>
    </row>
    <row r="6" spans="1:9" s="4" customFormat="1" ht="31.5" customHeight="1" x14ac:dyDescent="0.2">
      <c r="A6" s="130"/>
      <c r="B6" s="100" t="s">
        <v>134</v>
      </c>
      <c r="C6" s="100" t="s">
        <v>145</v>
      </c>
      <c r="D6" s="100" t="s">
        <v>144</v>
      </c>
      <c r="E6" s="100" t="s">
        <v>135</v>
      </c>
      <c r="F6" s="100" t="s">
        <v>143</v>
      </c>
      <c r="G6" s="100" t="s">
        <v>148</v>
      </c>
      <c r="I6" s="111" t="s">
        <v>153</v>
      </c>
    </row>
    <row r="7" spans="1:9" s="4" customFormat="1" x14ac:dyDescent="0.2">
      <c r="A7" s="130"/>
      <c r="B7" s="4" t="s">
        <v>137</v>
      </c>
      <c r="C7" s="101" t="s">
        <v>146</v>
      </c>
      <c r="D7" s="101">
        <v>1</v>
      </c>
      <c r="E7" s="101" t="s">
        <v>142</v>
      </c>
      <c r="F7" s="131">
        <v>26727</v>
      </c>
      <c r="G7" s="132" t="str">
        <f t="shared" ref="G7:G25" si="0">HYPERLINK("https://www.instagram.com/explore/tags/"&amp;SUBSTITUTE(B7,"#","")&amp;"/","View")</f>
        <v>View</v>
      </c>
    </row>
    <row r="8" spans="1:9" s="4" customFormat="1" x14ac:dyDescent="0.2">
      <c r="A8" s="130"/>
      <c r="B8" s="4" t="s">
        <v>138</v>
      </c>
      <c r="C8" s="101" t="s">
        <v>146</v>
      </c>
      <c r="D8" s="101">
        <v>2</v>
      </c>
      <c r="E8" s="101" t="s">
        <v>142</v>
      </c>
      <c r="F8" s="131">
        <v>60</v>
      </c>
      <c r="G8" s="132" t="str">
        <f t="shared" si="0"/>
        <v>View</v>
      </c>
    </row>
    <row r="9" spans="1:9" s="4" customFormat="1" x14ac:dyDescent="0.2">
      <c r="A9" s="130"/>
      <c r="B9" s="4" t="s">
        <v>139</v>
      </c>
      <c r="C9" s="101" t="s">
        <v>146</v>
      </c>
      <c r="D9" s="101">
        <v>3</v>
      </c>
      <c r="E9" s="101" t="s">
        <v>142</v>
      </c>
      <c r="F9" s="131">
        <v>12955</v>
      </c>
      <c r="G9" s="132" t="str">
        <f t="shared" si="0"/>
        <v>View</v>
      </c>
    </row>
    <row r="10" spans="1:9" s="4" customFormat="1" x14ac:dyDescent="0.2">
      <c r="A10" s="130"/>
      <c r="B10" s="4" t="s">
        <v>141</v>
      </c>
      <c r="C10" s="101" t="s">
        <v>146</v>
      </c>
      <c r="D10" s="101">
        <v>5</v>
      </c>
      <c r="E10" s="101" t="s">
        <v>142</v>
      </c>
      <c r="F10" s="131">
        <v>1426</v>
      </c>
      <c r="G10" s="132" t="str">
        <f t="shared" si="0"/>
        <v>View</v>
      </c>
    </row>
    <row r="11" spans="1:9" s="4" customFormat="1" x14ac:dyDescent="0.2">
      <c r="A11" s="130"/>
      <c r="B11" s="4" t="s">
        <v>140</v>
      </c>
      <c r="C11" s="101"/>
      <c r="D11" s="101">
        <v>4</v>
      </c>
      <c r="E11" s="101" t="s">
        <v>142</v>
      </c>
      <c r="F11" s="131">
        <v>527</v>
      </c>
      <c r="G11" s="132" t="str">
        <f t="shared" si="0"/>
        <v>View</v>
      </c>
    </row>
    <row r="12" spans="1:9" s="4" customFormat="1" x14ac:dyDescent="0.2">
      <c r="A12" s="130"/>
      <c r="C12" s="101"/>
      <c r="D12" s="101"/>
      <c r="E12" s="101"/>
      <c r="F12" s="131"/>
      <c r="G12" s="132" t="str">
        <f t="shared" si="0"/>
        <v>View</v>
      </c>
    </row>
    <row r="13" spans="1:9" s="4" customFormat="1" x14ac:dyDescent="0.2">
      <c r="A13" s="130"/>
      <c r="C13" s="101"/>
      <c r="D13" s="101"/>
      <c r="E13" s="101"/>
      <c r="F13" s="131"/>
      <c r="G13" s="132" t="str">
        <f t="shared" si="0"/>
        <v>View</v>
      </c>
    </row>
    <row r="14" spans="1:9" s="4" customFormat="1" x14ac:dyDescent="0.2">
      <c r="A14" s="130"/>
      <c r="C14" s="101"/>
      <c r="D14" s="101"/>
      <c r="E14" s="101"/>
      <c r="F14" s="131"/>
      <c r="G14" s="132" t="str">
        <f t="shared" si="0"/>
        <v>View</v>
      </c>
    </row>
    <row r="15" spans="1:9" s="4" customFormat="1" x14ac:dyDescent="0.2">
      <c r="A15" s="130"/>
      <c r="C15" s="101"/>
      <c r="D15" s="101"/>
      <c r="E15" s="101"/>
      <c r="F15" s="131"/>
      <c r="G15" s="132" t="str">
        <f t="shared" si="0"/>
        <v>View</v>
      </c>
    </row>
    <row r="16" spans="1:9" s="4" customFormat="1" x14ac:dyDescent="0.2">
      <c r="A16" s="130"/>
      <c r="C16" s="101"/>
      <c r="D16" s="101"/>
      <c r="E16" s="101"/>
      <c r="F16" s="131"/>
      <c r="G16" s="132" t="str">
        <f t="shared" si="0"/>
        <v>View</v>
      </c>
    </row>
    <row r="17" spans="1:9" s="4" customFormat="1" x14ac:dyDescent="0.2">
      <c r="A17" s="130"/>
      <c r="C17" s="101"/>
      <c r="D17" s="101"/>
      <c r="E17" s="101"/>
      <c r="F17" s="131"/>
      <c r="G17" s="132" t="str">
        <f t="shared" si="0"/>
        <v>View</v>
      </c>
    </row>
    <row r="18" spans="1:9" s="4" customFormat="1" x14ac:dyDescent="0.2">
      <c r="A18" s="130"/>
      <c r="C18" s="101"/>
      <c r="D18" s="101"/>
      <c r="E18" s="101"/>
      <c r="F18" s="131"/>
      <c r="G18" s="132" t="str">
        <f t="shared" si="0"/>
        <v>View</v>
      </c>
    </row>
    <row r="19" spans="1:9" s="4" customFormat="1" x14ac:dyDescent="0.2">
      <c r="A19" s="130"/>
      <c r="C19" s="101"/>
      <c r="D19" s="101"/>
      <c r="E19" s="101"/>
      <c r="F19" s="131"/>
      <c r="G19" s="132" t="str">
        <f t="shared" si="0"/>
        <v>View</v>
      </c>
    </row>
    <row r="20" spans="1:9" s="4" customFormat="1" x14ac:dyDescent="0.2">
      <c r="A20" s="130"/>
      <c r="C20" s="101"/>
      <c r="D20" s="101"/>
      <c r="E20" s="101"/>
      <c r="F20" s="131"/>
      <c r="G20" s="132" t="str">
        <f t="shared" si="0"/>
        <v>View</v>
      </c>
    </row>
    <row r="21" spans="1:9" s="4" customFormat="1" x14ac:dyDescent="0.2">
      <c r="A21" s="130"/>
      <c r="C21" s="101"/>
      <c r="D21" s="101"/>
      <c r="E21" s="101"/>
      <c r="F21" s="131"/>
      <c r="G21" s="132" t="str">
        <f t="shared" si="0"/>
        <v>View</v>
      </c>
    </row>
    <row r="22" spans="1:9" s="4" customFormat="1" x14ac:dyDescent="0.2">
      <c r="A22" s="130"/>
      <c r="C22" s="101"/>
      <c r="D22" s="101"/>
      <c r="E22" s="101"/>
      <c r="F22" s="131"/>
      <c r="G22" s="132" t="str">
        <f t="shared" si="0"/>
        <v>View</v>
      </c>
    </row>
    <row r="23" spans="1:9" s="4" customFormat="1" x14ac:dyDescent="0.2">
      <c r="A23" s="130"/>
      <c r="C23" s="101"/>
      <c r="D23" s="101"/>
      <c r="E23" s="101"/>
      <c r="F23" s="131"/>
      <c r="G23" s="132" t="str">
        <f t="shared" si="0"/>
        <v>View</v>
      </c>
    </row>
    <row r="24" spans="1:9" s="4" customFormat="1" x14ac:dyDescent="0.2">
      <c r="A24" s="130"/>
      <c r="C24" s="101"/>
      <c r="D24" s="101"/>
      <c r="E24" s="101"/>
      <c r="F24" s="131"/>
      <c r="G24" s="132" t="str">
        <f t="shared" si="0"/>
        <v>View</v>
      </c>
    </row>
    <row r="25" spans="1:9" s="4" customFormat="1" x14ac:dyDescent="0.2">
      <c r="A25" s="130"/>
      <c r="C25" s="101"/>
      <c r="D25" s="101"/>
      <c r="E25" s="101"/>
      <c r="F25" s="131"/>
      <c r="G25" s="132" t="str">
        <f t="shared" si="0"/>
        <v>View</v>
      </c>
      <c r="I25" s="111" t="s">
        <v>151</v>
      </c>
    </row>
    <row r="26" spans="1:9" s="4" customFormat="1" x14ac:dyDescent="0.2">
      <c r="A26" s="130"/>
    </row>
    <row r="27" spans="1:9" s="4" customFormat="1" x14ac:dyDescent="0.2">
      <c r="A27" s="130"/>
    </row>
    <row r="28" spans="1:9" s="4" customFormat="1" x14ac:dyDescent="0.2">
      <c r="A28" s="130"/>
    </row>
    <row r="29" spans="1:9" s="4" customFormat="1" x14ac:dyDescent="0.2">
      <c r="A29" s="130"/>
    </row>
  </sheetData>
  <pageMargins left="0.7" right="0.7" top="0.75" bottom="0.75" header="0.3" footer="0.3"/>
  <legacyDrawing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F442A-3F47-406F-B4BE-93AF44484A9D}">
  <dimension ref="A1:E94"/>
  <sheetViews>
    <sheetView showGridLines="0" workbookViewId="0"/>
  </sheetViews>
  <sheetFormatPr defaultRowHeight="14.25" x14ac:dyDescent="0.2"/>
  <cols>
    <col min="1" max="1" width="18.5" style="4" customWidth="1"/>
    <col min="2" max="2" width="6" style="4" customWidth="1"/>
    <col min="3" max="3" width="33.75" style="4" customWidth="1"/>
    <col min="4" max="4" width="9" style="4"/>
    <col min="5" max="5" width="34.875" style="111" customWidth="1"/>
    <col min="6" max="16384" width="9" style="4"/>
  </cols>
  <sheetData>
    <row r="1" spans="1:5" ht="33" customHeight="1" x14ac:dyDescent="0.2">
      <c r="A1" s="128" t="s">
        <v>155</v>
      </c>
      <c r="B1" s="40"/>
      <c r="C1" s="40"/>
      <c r="D1" s="40"/>
      <c r="E1" s="40"/>
    </row>
    <row r="2" spans="1:5" x14ac:dyDescent="0.2">
      <c r="E2" s="68" t="s">
        <v>17</v>
      </c>
    </row>
    <row r="4" spans="1:5" ht="22.5" customHeight="1" x14ac:dyDescent="0.2">
      <c r="A4" s="109" t="s">
        <v>42</v>
      </c>
      <c r="B4" s="109"/>
      <c r="C4" s="110"/>
    </row>
    <row r="5" spans="1:5" x14ac:dyDescent="0.2">
      <c r="A5" s="112" t="s">
        <v>49</v>
      </c>
      <c r="B5" s="113"/>
      <c r="C5" s="111" t="s">
        <v>74</v>
      </c>
    </row>
    <row r="6" spans="1:5" x14ac:dyDescent="0.2">
      <c r="A6" s="112" t="s">
        <v>45</v>
      </c>
      <c r="B6" s="114"/>
      <c r="C6" s="111"/>
    </row>
    <row r="7" spans="1:5" x14ac:dyDescent="0.2">
      <c r="A7" s="112" t="s">
        <v>50</v>
      </c>
      <c r="B7" s="115"/>
    </row>
    <row r="8" spans="1:5" x14ac:dyDescent="0.2">
      <c r="A8" s="112" t="s">
        <v>44</v>
      </c>
      <c r="B8" s="116"/>
    </row>
    <row r="9" spans="1:5" x14ac:dyDescent="0.2">
      <c r="A9" s="112" t="s">
        <v>47</v>
      </c>
      <c r="B9" s="117"/>
    </row>
    <row r="10" spans="1:5" x14ac:dyDescent="0.2">
      <c r="A10" s="112" t="s">
        <v>46</v>
      </c>
      <c r="B10" s="118"/>
      <c r="C10" s="111" t="s">
        <v>73</v>
      </c>
    </row>
    <row r="13" spans="1:5" ht="22.5" customHeight="1" x14ac:dyDescent="0.2">
      <c r="A13" s="109" t="s">
        <v>76</v>
      </c>
      <c r="B13" s="109"/>
      <c r="C13" s="110"/>
    </row>
    <row r="14" spans="1:5" ht="15" x14ac:dyDescent="0.2">
      <c r="A14" s="119" t="s">
        <v>77</v>
      </c>
      <c r="C14" s="111" t="s">
        <v>83</v>
      </c>
    </row>
    <row r="15" spans="1:5" ht="15" x14ac:dyDescent="0.2">
      <c r="A15" s="120" t="s">
        <v>78</v>
      </c>
    </row>
    <row r="16" spans="1:5" ht="15" x14ac:dyDescent="0.2">
      <c r="A16" s="121" t="s">
        <v>79</v>
      </c>
    </row>
    <row r="19" spans="1:5" ht="22.5" customHeight="1" x14ac:dyDescent="0.2">
      <c r="A19" s="109" t="s">
        <v>59</v>
      </c>
      <c r="B19" s="109"/>
      <c r="C19" s="110"/>
    </row>
    <row r="20" spans="1:5" x14ac:dyDescent="0.2">
      <c r="A20" s="112" t="s">
        <v>60</v>
      </c>
    </row>
    <row r="21" spans="1:5" x14ac:dyDescent="0.2">
      <c r="A21" s="112" t="s">
        <v>61</v>
      </c>
    </row>
    <row r="22" spans="1:5" x14ac:dyDescent="0.2">
      <c r="A22" s="112" t="s">
        <v>62</v>
      </c>
    </row>
    <row r="23" spans="1:5" x14ac:dyDescent="0.2">
      <c r="A23" s="112" t="s">
        <v>63</v>
      </c>
    </row>
    <row r="24" spans="1:5" x14ac:dyDescent="0.2">
      <c r="A24" s="112"/>
    </row>
    <row r="25" spans="1:5" x14ac:dyDescent="0.2">
      <c r="A25" s="112"/>
    </row>
    <row r="26" spans="1:5" x14ac:dyDescent="0.2">
      <c r="A26" s="112"/>
    </row>
    <row r="27" spans="1:5" x14ac:dyDescent="0.2">
      <c r="A27" s="112"/>
    </row>
    <row r="28" spans="1:5" x14ac:dyDescent="0.2">
      <c r="A28" s="112"/>
    </row>
    <row r="29" spans="1:5" x14ac:dyDescent="0.2">
      <c r="A29" s="112"/>
      <c r="C29" s="111" t="s">
        <v>43</v>
      </c>
    </row>
    <row r="32" spans="1:5" ht="22.5" customHeight="1" x14ac:dyDescent="0.2">
      <c r="A32" s="109" t="s">
        <v>21</v>
      </c>
      <c r="B32" s="109"/>
      <c r="C32" s="122" t="str">
        <f>_xlfn.CONCAT(B34:B40)</f>
        <v>0000011</v>
      </c>
      <c r="E32" s="4"/>
    </row>
    <row r="33" spans="1:5" x14ac:dyDescent="0.2">
      <c r="A33" s="10" t="s">
        <v>127</v>
      </c>
      <c r="B33" s="12" t="s">
        <v>128</v>
      </c>
      <c r="E33" s="4"/>
    </row>
    <row r="34" spans="1:5" x14ac:dyDescent="0.2">
      <c r="A34" s="10" t="s">
        <v>22</v>
      </c>
      <c r="B34" s="12">
        <v>0</v>
      </c>
      <c r="C34" s="111" t="s">
        <v>27</v>
      </c>
      <c r="E34" s="4"/>
    </row>
    <row r="35" spans="1:5" x14ac:dyDescent="0.2">
      <c r="A35" s="10" t="s">
        <v>23</v>
      </c>
      <c r="B35" s="12">
        <v>0</v>
      </c>
      <c r="E35" s="4"/>
    </row>
    <row r="36" spans="1:5" x14ac:dyDescent="0.2">
      <c r="A36" s="10" t="s">
        <v>24</v>
      </c>
      <c r="B36" s="12">
        <v>0</v>
      </c>
      <c r="E36" s="4"/>
    </row>
    <row r="37" spans="1:5" x14ac:dyDescent="0.2">
      <c r="A37" s="10" t="s">
        <v>25</v>
      </c>
      <c r="B37" s="12">
        <v>0</v>
      </c>
      <c r="E37" s="4"/>
    </row>
    <row r="38" spans="1:5" x14ac:dyDescent="0.2">
      <c r="A38" s="10" t="s">
        <v>26</v>
      </c>
      <c r="B38" s="12">
        <v>0</v>
      </c>
      <c r="E38" s="4"/>
    </row>
    <row r="39" spans="1:5" x14ac:dyDescent="0.2">
      <c r="A39" s="10" t="s">
        <v>19</v>
      </c>
      <c r="B39" s="12">
        <v>1</v>
      </c>
      <c r="E39" s="4"/>
    </row>
    <row r="40" spans="1:5" x14ac:dyDescent="0.2">
      <c r="A40" s="10" t="s">
        <v>14</v>
      </c>
      <c r="B40" s="12">
        <v>1</v>
      </c>
      <c r="E40" s="4"/>
    </row>
    <row r="43" spans="1:5" x14ac:dyDescent="0.2">
      <c r="A43" s="10" t="s">
        <v>30</v>
      </c>
      <c r="B43" s="101">
        <f>Calendar!P6</f>
        <v>2022</v>
      </c>
      <c r="E43" s="4"/>
    </row>
    <row r="44" spans="1:5" ht="22.5" customHeight="1" x14ac:dyDescent="0.2">
      <c r="A44" s="109" t="s">
        <v>87</v>
      </c>
      <c r="B44" s="109"/>
      <c r="C44" s="110"/>
      <c r="E44" s="4"/>
    </row>
    <row r="45" spans="1:5" ht="22.5" customHeight="1" x14ac:dyDescent="0.2">
      <c r="A45" s="20" t="s">
        <v>12</v>
      </c>
      <c r="B45" s="20"/>
      <c r="C45" s="123" t="s">
        <v>13</v>
      </c>
      <c r="E45" s="4"/>
    </row>
    <row r="46" spans="1:5" x14ac:dyDescent="0.2">
      <c r="A46" s="11">
        <v>1</v>
      </c>
      <c r="B46" s="11"/>
      <c r="C46" s="124" t="s">
        <v>68</v>
      </c>
      <c r="D46" s="111"/>
      <c r="E46" s="4"/>
    </row>
    <row r="47" spans="1:5" x14ac:dyDescent="0.2">
      <c r="A47" s="11">
        <f ca="1">TODAY()</f>
        <v>44894</v>
      </c>
      <c r="B47" s="11"/>
      <c r="C47" s="124" t="s">
        <v>85</v>
      </c>
      <c r="D47" s="111"/>
      <c r="E47" s="4"/>
    </row>
    <row r="48" spans="1:5" x14ac:dyDescent="0.2">
      <c r="A48" s="11">
        <f>DATE(B43,1,1)</f>
        <v>44562</v>
      </c>
      <c r="B48" s="11"/>
      <c r="C48" s="112" t="s">
        <v>28</v>
      </c>
      <c r="E48" s="4"/>
    </row>
    <row r="49" spans="1:5" x14ac:dyDescent="0.2">
      <c r="A49" s="11">
        <f>(DATE($B$43,1,1)+(3-1)*7)+2-WEEKDAY(DATE($B$43,1,1))+IF(2&lt;WEEKDAY(DATE($B$43,1,1)),7,0)</f>
        <v>44578</v>
      </c>
      <c r="B49" s="11"/>
      <c r="C49" s="112" t="s">
        <v>105</v>
      </c>
      <c r="E49" s="4"/>
    </row>
    <row r="50" spans="1:5" x14ac:dyDescent="0.2">
      <c r="A50" s="11">
        <f>DATE(B43,5,4)</f>
        <v>44685</v>
      </c>
      <c r="B50" s="11"/>
      <c r="C50" s="112" t="s">
        <v>84</v>
      </c>
      <c r="E50" s="4"/>
    </row>
    <row r="51" spans="1:5" x14ac:dyDescent="0.2">
      <c r="A51" s="11">
        <f>DATE($B$43,2,2)</f>
        <v>44594</v>
      </c>
      <c r="B51" s="11"/>
      <c r="C51" s="112" t="s">
        <v>88</v>
      </c>
      <c r="E51" s="4"/>
    </row>
    <row r="52" spans="1:5" x14ac:dyDescent="0.2">
      <c r="A52" s="11">
        <f>(DATE($B$43,2,1)+(3-1)*7)+2-WEEKDAY(DATE($B$43,2,1))+IF(2&lt;WEEKDAY(DATE($B$43,2,1)),7,0)</f>
        <v>44613</v>
      </c>
      <c r="B52" s="11"/>
      <c r="C52" s="112" t="s">
        <v>106</v>
      </c>
      <c r="E52" s="4"/>
    </row>
    <row r="53" spans="1:5" x14ac:dyDescent="0.2">
      <c r="A53" s="11">
        <f>DATE($B$43,2,14)</f>
        <v>44606</v>
      </c>
      <c r="B53" s="11"/>
      <c r="C53" s="112" t="s">
        <v>89</v>
      </c>
      <c r="E53" s="4"/>
    </row>
    <row r="54" spans="1:5" x14ac:dyDescent="0.2">
      <c r="A54" s="11">
        <f>DATE($B$43,4,1)</f>
        <v>44652</v>
      </c>
      <c r="B54" s="11"/>
      <c r="C54" s="112" t="s">
        <v>90</v>
      </c>
      <c r="E54" s="4"/>
    </row>
    <row r="55" spans="1:5" x14ac:dyDescent="0.2">
      <c r="A55" s="11">
        <f>DATE($B$43,4,22)</f>
        <v>44673</v>
      </c>
      <c r="B55" s="11"/>
      <c r="C55" s="112" t="s">
        <v>91</v>
      </c>
      <c r="E55" s="4"/>
    </row>
    <row r="56" spans="1:5" x14ac:dyDescent="0.2">
      <c r="A56" s="11">
        <f>(DATE($B$43,6,1)+(0-1)*7)+2-WEEKDAY(DATE($B$43,6,1))+IF(2&lt;WEEKDAY(DATE($B$43,6,1)),7,0)</f>
        <v>44711</v>
      </c>
      <c r="B56" s="11"/>
      <c r="C56" s="112" t="s">
        <v>15</v>
      </c>
      <c r="E56" s="4"/>
    </row>
    <row r="57" spans="1:5" x14ac:dyDescent="0.2">
      <c r="A57" s="11">
        <f>DATE($B$43,5,5)</f>
        <v>44686</v>
      </c>
      <c r="B57" s="11"/>
      <c r="C57" s="112" t="s">
        <v>92</v>
      </c>
      <c r="E57" s="4"/>
    </row>
    <row r="58" spans="1:5" x14ac:dyDescent="0.2">
      <c r="A58" s="11">
        <f>(DATE($B$43,5,1)+(2-1)*7)+1-WEEKDAY(DATE($B$43,5,1))+IF(1&lt;WEEKDAY(DATE($B$43,5,1)),7,0)</f>
        <v>44689</v>
      </c>
      <c r="B58" s="11"/>
      <c r="C58" s="112" t="s">
        <v>107</v>
      </c>
      <c r="E58" s="4"/>
    </row>
    <row r="59" spans="1:5" x14ac:dyDescent="0.2">
      <c r="A59" s="11">
        <f>DATE($B$43,6,14)</f>
        <v>44726</v>
      </c>
      <c r="B59" s="11"/>
      <c r="C59" s="112" t="s">
        <v>93</v>
      </c>
      <c r="E59" s="4"/>
    </row>
    <row r="60" spans="1:5" x14ac:dyDescent="0.2">
      <c r="A60" s="11">
        <f>(DATE($B$43,6,1)+(3-1)*7)+1-WEEKDAY(DATE($B$43,6,1))+IF(1&lt;WEEKDAY(DATE($B$43,6,1)),7,0)</f>
        <v>44731</v>
      </c>
      <c r="B60" s="11"/>
      <c r="C60" s="112" t="s">
        <v>108</v>
      </c>
      <c r="E60" s="4"/>
    </row>
    <row r="61" spans="1:5" x14ac:dyDescent="0.2">
      <c r="A61" s="11">
        <f>DATE($B$43,7,4)</f>
        <v>44746</v>
      </c>
      <c r="B61" s="11"/>
      <c r="C61" s="112" t="s">
        <v>94</v>
      </c>
      <c r="E61" s="4"/>
    </row>
    <row r="62" spans="1:5" x14ac:dyDescent="0.2">
      <c r="A62" s="11">
        <f>(DATE($B$43,9,1)+(1-1)*7)+2-WEEKDAY(DATE($B$43,9,1))+IF(2&lt;WEEKDAY(DATE($B$43,9,1)),7,0)</f>
        <v>44809</v>
      </c>
      <c r="B62" s="11"/>
      <c r="C62" s="112" t="s">
        <v>110</v>
      </c>
      <c r="E62" s="4"/>
    </row>
    <row r="63" spans="1:5" x14ac:dyDescent="0.2">
      <c r="A63" s="11">
        <f>DATE($B$43,9,11)</f>
        <v>44815</v>
      </c>
      <c r="B63" s="11"/>
      <c r="C63" s="112" t="s">
        <v>95</v>
      </c>
      <c r="E63" s="4"/>
    </row>
    <row r="64" spans="1:5" x14ac:dyDescent="0.2">
      <c r="A64" s="11">
        <f>DATE($B$43,9,17)</f>
        <v>44821</v>
      </c>
      <c r="B64" s="11"/>
      <c r="C64" s="112" t="s">
        <v>96</v>
      </c>
      <c r="E64" s="4"/>
    </row>
    <row r="65" spans="1:5" x14ac:dyDescent="0.2">
      <c r="A65" s="11">
        <f>DATE($B$43,10,16)</f>
        <v>44850</v>
      </c>
      <c r="B65" s="11"/>
      <c r="C65" s="112" t="s">
        <v>97</v>
      </c>
      <c r="E65" s="4"/>
    </row>
    <row r="66" spans="1:5" x14ac:dyDescent="0.2">
      <c r="A66" s="11">
        <f>DATE($B$43,10,24)</f>
        <v>44858</v>
      </c>
      <c r="B66" s="11"/>
      <c r="C66" s="112" t="s">
        <v>98</v>
      </c>
      <c r="E66" s="4"/>
    </row>
    <row r="67" spans="1:5" x14ac:dyDescent="0.2">
      <c r="A67" s="11">
        <f>DATE($B$43,10,31)</f>
        <v>44865</v>
      </c>
      <c r="B67" s="11"/>
      <c r="C67" s="112" t="s">
        <v>99</v>
      </c>
      <c r="E67" s="4"/>
    </row>
    <row r="68" spans="1:5" x14ac:dyDescent="0.2">
      <c r="A68" s="11">
        <f>DATE($B$43,11,11)</f>
        <v>44876</v>
      </c>
      <c r="B68" s="11"/>
      <c r="C68" s="112" t="s">
        <v>100</v>
      </c>
      <c r="E68" s="4"/>
    </row>
    <row r="69" spans="1:5" x14ac:dyDescent="0.2">
      <c r="A69" s="11">
        <f>(DATE($B$43,11,1)+(4-1)*7)+5-WEEKDAY(DATE($B$43,11,1))+IF(5&lt;WEEKDAY(DATE($B$43,11,1)),7,0)</f>
        <v>44889</v>
      </c>
      <c r="B69" s="11"/>
      <c r="C69" s="112" t="s">
        <v>109</v>
      </c>
      <c r="E69" s="4"/>
    </row>
    <row r="70" spans="1:5" x14ac:dyDescent="0.2">
      <c r="A70" s="11">
        <f>DATE($B$43,12,7)</f>
        <v>44902</v>
      </c>
      <c r="B70" s="11"/>
      <c r="C70" s="112" t="s">
        <v>101</v>
      </c>
      <c r="E70" s="4"/>
    </row>
    <row r="71" spans="1:5" x14ac:dyDescent="0.2">
      <c r="A71" s="11">
        <f>DATE($B$43,12,24)</f>
        <v>44919</v>
      </c>
      <c r="B71" s="11"/>
      <c r="C71" s="112" t="s">
        <v>102</v>
      </c>
      <c r="E71" s="4"/>
    </row>
    <row r="72" spans="1:5" x14ac:dyDescent="0.2">
      <c r="A72" s="11">
        <f>DATE(B43,12,25)</f>
        <v>44920</v>
      </c>
      <c r="B72" s="11"/>
      <c r="C72" s="112" t="s">
        <v>29</v>
      </c>
      <c r="E72" s="4"/>
    </row>
    <row r="73" spans="1:5" x14ac:dyDescent="0.2">
      <c r="A73" s="11">
        <f>DATE($B$43,12,26)</f>
        <v>44921</v>
      </c>
      <c r="B73" s="11"/>
      <c r="C73" s="112" t="s">
        <v>103</v>
      </c>
      <c r="E73" s="4"/>
    </row>
    <row r="74" spans="1:5" x14ac:dyDescent="0.2">
      <c r="A74" s="11">
        <f>DATE($B$43,12,31)</f>
        <v>44926</v>
      </c>
      <c r="B74" s="11"/>
      <c r="C74" s="112" t="s">
        <v>104</v>
      </c>
      <c r="E74" s="4"/>
    </row>
    <row r="75" spans="1:5" x14ac:dyDescent="0.2">
      <c r="A75" s="11">
        <f>(DATE($B$43,5,1)+(1-1)*7)+2-WEEKDAY(DATE($B$43,5,1))+IF(2&lt;WEEKDAY(DATE($B$43,5,1)),7,0)</f>
        <v>44683</v>
      </c>
      <c r="B75" s="11"/>
      <c r="C75" s="112" t="s">
        <v>111</v>
      </c>
      <c r="E75" s="4"/>
    </row>
    <row r="76" spans="1:5" x14ac:dyDescent="0.2">
      <c r="A76" s="11">
        <f>(DATE($B$43,8,1)+(1-1)*7)+2-WEEKDAY(DATE($B$43,8,1))+IF(2&lt;WEEKDAY(DATE($B$43,8,1)),7,0)</f>
        <v>44774</v>
      </c>
      <c r="B76" s="11"/>
      <c r="C76" s="112" t="s">
        <v>112</v>
      </c>
      <c r="E76" s="4"/>
    </row>
    <row r="77" spans="1:5" x14ac:dyDescent="0.2">
      <c r="A77" s="11">
        <f>(DATE($B$43,9,1)+(0-1)*7)+2-WEEKDAY(DATE($B$43,9,1))+IF(2&lt;WEEKDAY(DATE($B$43,9,1)),7,0)</f>
        <v>44802</v>
      </c>
      <c r="B77" s="11"/>
      <c r="C77" s="112" t="s">
        <v>112</v>
      </c>
      <c r="E77" s="4"/>
    </row>
    <row r="78" spans="1:5" x14ac:dyDescent="0.2">
      <c r="A78" s="11">
        <f>DATE($B$43,5,24)-MOD(WEEKDAY(DATE($B$43,5,24),1)-2,7)</f>
        <v>44704</v>
      </c>
      <c r="B78" s="11"/>
      <c r="C78" s="112" t="s">
        <v>119</v>
      </c>
      <c r="E78" s="4"/>
    </row>
    <row r="79" spans="1:5" x14ac:dyDescent="0.2">
      <c r="A79" s="11">
        <f>IF(WEEKDAY(DATE($B$43,4+1,0),1)=7,DATE($B$43,4+1,0)-(7-4),(DATE($B$43,4+1,0)-WEEKDAY(DATE($B$43,4+1,0),1))-(7-4))</f>
        <v>44678</v>
      </c>
      <c r="B79" s="11"/>
      <c r="C79" s="112" t="s">
        <v>113</v>
      </c>
      <c r="E79" s="4"/>
    </row>
    <row r="80" spans="1:5" x14ac:dyDescent="0.2">
      <c r="A80" s="11">
        <f>IF(AND($B$43&gt;1900,$B$43&lt;2199),ROUND(DATE($B$43,4,1)/7+MOD(19*MOD($B$43,19)-7,30)*0.14,0)*7-6,"")</f>
        <v>44668</v>
      </c>
      <c r="B80" s="11"/>
      <c r="C80" s="112" t="s">
        <v>114</v>
      </c>
      <c r="E80" s="4"/>
    </row>
    <row r="81" spans="1:5" x14ac:dyDescent="0.2">
      <c r="A81" s="11" cm="1">
        <f t="array" ref="A81">IF(AND($B$43&gt;=2020,$B$43&lt;=2030),DATEVALUE(INDEX({"2020-01-25";"2021-02-12";"2022-02-01";"2023-01-22";"2024-02-10";"2025-01-29";"2026-02-17";"2027-02-06";"2028-01-26";"2029-02-13";"2030-02-03"},$B$43-2019)),"")</f>
        <v>44593</v>
      </c>
      <c r="B81" s="11"/>
      <c r="C81" s="112" t="s">
        <v>115</v>
      </c>
      <c r="E81" s="4"/>
    </row>
    <row r="82" spans="1:5" x14ac:dyDescent="0.2">
      <c r="A82" s="11" cm="1">
        <f t="array" ref="A82">IF(AND($B$43&gt;=2020,$B$43&lt;=2030),DATEVALUE(INDEX({"2020-04-24";"2021-04-13";"2022-04-03";"2023-03-23";"2024-03-11";"2025-03-01";"2026-02-18";"2027-02-08";"2028-01-28";"2029-01-16";"2030-01-06"},$B$43-2019)),"")</f>
        <v>44654</v>
      </c>
      <c r="B82" s="11"/>
      <c r="C82" s="112" t="s">
        <v>116</v>
      </c>
      <c r="E82" s="4"/>
    </row>
    <row r="83" spans="1:5" x14ac:dyDescent="0.2">
      <c r="A83" s="11" cm="1">
        <f t="array" ref="A83">IF(AND($B$43&gt;=2020,$B$43&lt;=2030),DATEVALUE(INDEX({"2020-09-19";"2021-09-07";"2022-09-26";"2023-09-16";"2024-10-03";"2025-09-23";"2026-09-12";"2027-10-02";"2028-09-21";"2029-09-10";"2030-09-28"},$B$43-2019)),"")</f>
        <v>44830</v>
      </c>
      <c r="B83" s="11"/>
      <c r="C83" s="112" t="s">
        <v>117</v>
      </c>
      <c r="E83" s="4"/>
    </row>
    <row r="84" spans="1:5" x14ac:dyDescent="0.2">
      <c r="A84" s="11" cm="1">
        <f t="array" ref="A84">IF(AND($B$43&gt;=2020,$B$43&lt;=2030),DATEVALUE(INDEX({"2020-12-10";"2021-11-28";"2022-12-18";"2023-12-07";"2024-12-25";"2025-12-14";"2026-12-04";"2027-12-24";"2028-12-12";"2029-12-01";"2030-12-20"},$B$43-2019)),"")</f>
        <v>44913</v>
      </c>
      <c r="B84" s="11"/>
      <c r="C84" s="112" t="s">
        <v>118</v>
      </c>
      <c r="E84" s="4"/>
    </row>
    <row r="85" spans="1:5" x14ac:dyDescent="0.2">
      <c r="A85" s="11">
        <f>ROUNDDOWN((DATE(2000,3,20)+TIME(7,29,0))+($B$43-2000)*365.24238,0)</f>
        <v>44640</v>
      </c>
      <c r="B85" s="11"/>
      <c r="C85" s="112" t="s">
        <v>120</v>
      </c>
      <c r="E85" s="4"/>
    </row>
    <row r="86" spans="1:5" x14ac:dyDescent="0.2">
      <c r="A86" s="11">
        <f>ROUNDDOWN((DATE(2000,6,21)+TIME(1,36,0))+($B$43-2000)*365.24163,0)</f>
        <v>44733</v>
      </c>
      <c r="B86" s="11"/>
      <c r="C86" s="112" t="s">
        <v>121</v>
      </c>
      <c r="E86" s="4"/>
    </row>
    <row r="87" spans="1:5" x14ac:dyDescent="0.2">
      <c r="A87" s="11">
        <f>ROUNDDOWN((DATE(2000,9,22)+TIME(17,17,0))+($B$43-2000)*365.24205,0)</f>
        <v>44827</v>
      </c>
      <c r="B87" s="11"/>
      <c r="C87" s="112" t="s">
        <v>122</v>
      </c>
      <c r="E87" s="4"/>
    </row>
    <row r="88" spans="1:5" x14ac:dyDescent="0.2">
      <c r="A88" s="11">
        <f>ROUNDDOWN((DATE(2000,12,21)+TIME(13,30,0))+($B$43-2000)*365.242743,0)</f>
        <v>44916</v>
      </c>
      <c r="B88" s="11"/>
      <c r="C88" s="112" t="s">
        <v>123</v>
      </c>
      <c r="E88" s="4"/>
    </row>
    <row r="89" spans="1:5" x14ac:dyDescent="0.2">
      <c r="A89" s="11"/>
      <c r="B89" s="11"/>
      <c r="C89" s="112"/>
      <c r="E89" s="4"/>
    </row>
    <row r="90" spans="1:5" x14ac:dyDescent="0.2">
      <c r="A90" s="11"/>
      <c r="B90" s="11"/>
      <c r="C90" s="112"/>
      <c r="E90" s="4"/>
    </row>
    <row r="91" spans="1:5" x14ac:dyDescent="0.2">
      <c r="A91" s="11"/>
      <c r="B91" s="11"/>
      <c r="C91" s="112"/>
      <c r="E91" s="4"/>
    </row>
    <row r="92" spans="1:5" x14ac:dyDescent="0.2">
      <c r="A92" s="11"/>
      <c r="B92" s="11"/>
      <c r="C92" s="112"/>
      <c r="E92" s="4"/>
    </row>
    <row r="93" spans="1:5" x14ac:dyDescent="0.2">
      <c r="A93" s="11"/>
      <c r="B93" s="11"/>
      <c r="C93" s="112"/>
      <c r="E93" s="4"/>
    </row>
    <row r="94" spans="1:5" x14ac:dyDescent="0.2">
      <c r="A94" s="125"/>
      <c r="B94" s="125"/>
      <c r="C94" s="126"/>
      <c r="D94" s="111" t="s">
        <v>43</v>
      </c>
      <c r="E94" s="4"/>
    </row>
  </sheetData>
  <phoneticPr fontId="21" type="noConversion"/>
  <dataValidations disablePrompts="1" count="1">
    <dataValidation type="list" allowBlank="1" showInputMessage="1" showErrorMessage="1" sqref="B33" xr:uid="{5168AB79-E202-4038-9CFB-71B2A8A3F95A}">
      <formula1>"yes,no"</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6"/>
  <sheetViews>
    <sheetView showGridLines="0" workbookViewId="0"/>
  </sheetViews>
  <sheetFormatPr defaultRowHeight="14.25" x14ac:dyDescent="0.2"/>
  <cols>
    <col min="1" max="1" width="9.125" customWidth="1"/>
    <col min="2" max="2" width="63.625" customWidth="1"/>
    <col min="3" max="3" width="16.75" customWidth="1"/>
  </cols>
  <sheetData>
    <row r="1" spans="1:4" ht="33" customHeight="1" x14ac:dyDescent="0.2">
      <c r="A1" s="128" t="s">
        <v>0</v>
      </c>
      <c r="B1" s="40"/>
      <c r="C1" s="40"/>
    </row>
    <row r="2" spans="1:4" x14ac:dyDescent="0.2">
      <c r="B2" s="146" t="s">
        <v>35</v>
      </c>
      <c r="C2" s="146"/>
    </row>
    <row r="3" spans="1:4" x14ac:dyDescent="0.2">
      <c r="C3" s="8" t="s">
        <v>160</v>
      </c>
    </row>
    <row r="4" spans="1:4" x14ac:dyDescent="0.2">
      <c r="B4" s="3"/>
      <c r="D4" s="1"/>
    </row>
    <row r="5" spans="1:4" ht="18" x14ac:dyDescent="0.2">
      <c r="A5" s="41" t="s">
        <v>36</v>
      </c>
      <c r="B5" s="42"/>
      <c r="C5" s="43"/>
      <c r="D5" s="1"/>
    </row>
    <row r="6" spans="1:4" ht="42.75" x14ac:dyDescent="0.2">
      <c r="B6" s="3" t="s">
        <v>20</v>
      </c>
      <c r="D6" s="1"/>
    </row>
    <row r="7" spans="1:4" x14ac:dyDescent="0.2">
      <c r="B7" s="3"/>
      <c r="D7" s="1"/>
    </row>
    <row r="8" spans="1:4" ht="18" x14ac:dyDescent="0.2">
      <c r="A8" s="41" t="s">
        <v>124</v>
      </c>
      <c r="B8" s="42"/>
      <c r="C8" s="43"/>
      <c r="D8" s="1"/>
    </row>
    <row r="9" spans="1:4" x14ac:dyDescent="0.2">
      <c r="D9" s="1"/>
    </row>
    <row r="10" spans="1:4" ht="15" x14ac:dyDescent="0.25">
      <c r="A10" s="2" t="s">
        <v>131</v>
      </c>
      <c r="B10" s="3"/>
      <c r="D10" s="1"/>
    </row>
    <row r="11" spans="1:4" ht="28.5" x14ac:dyDescent="0.2">
      <c r="B11" s="3" t="s">
        <v>132</v>
      </c>
      <c r="D11" s="1"/>
    </row>
    <row r="12" spans="1:4" x14ac:dyDescent="0.2">
      <c r="B12" s="3"/>
      <c r="D12" s="1"/>
    </row>
    <row r="13" spans="1:4" ht="15" x14ac:dyDescent="0.25">
      <c r="A13" s="2" t="s">
        <v>38</v>
      </c>
      <c r="B13" s="3"/>
      <c r="D13" s="1"/>
    </row>
    <row r="14" spans="1:4" ht="57" x14ac:dyDescent="0.2">
      <c r="B14" s="3" t="s">
        <v>39</v>
      </c>
      <c r="D14" s="1"/>
    </row>
    <row r="15" spans="1:4" x14ac:dyDescent="0.2">
      <c r="B15" s="3"/>
      <c r="D15" s="1"/>
    </row>
    <row r="16" spans="1:4" ht="15" x14ac:dyDescent="0.25">
      <c r="A16" s="2" t="s">
        <v>4</v>
      </c>
      <c r="B16" s="3"/>
      <c r="D16" s="1"/>
    </row>
    <row r="17" spans="1:4" ht="42.75" x14ac:dyDescent="0.2">
      <c r="B17" s="3" t="s">
        <v>5</v>
      </c>
      <c r="D17" s="1"/>
    </row>
    <row r="18" spans="1:4" x14ac:dyDescent="0.2">
      <c r="B18" s="3"/>
      <c r="D18" s="1"/>
    </row>
    <row r="19" spans="1:4" ht="30" x14ac:dyDescent="0.2">
      <c r="B19" s="23" t="s">
        <v>16</v>
      </c>
      <c r="D19" s="1"/>
    </row>
    <row r="20" spans="1:4" x14ac:dyDescent="0.2">
      <c r="B20" s="3"/>
      <c r="D20" s="1"/>
    </row>
    <row r="21" spans="1:4" ht="15" x14ac:dyDescent="0.25">
      <c r="A21" s="2" t="s">
        <v>71</v>
      </c>
      <c r="B21" s="3"/>
      <c r="D21" s="1"/>
    </row>
    <row r="22" spans="1:4" ht="42.75" x14ac:dyDescent="0.2">
      <c r="B22" s="3" t="s">
        <v>130</v>
      </c>
      <c r="D22" s="1"/>
    </row>
    <row r="23" spans="1:4" x14ac:dyDescent="0.2">
      <c r="B23" s="3"/>
      <c r="D23" s="1"/>
    </row>
    <row r="24" spans="1:4" ht="15" x14ac:dyDescent="0.25">
      <c r="A24" s="2" t="s">
        <v>3</v>
      </c>
      <c r="B24" s="3"/>
      <c r="D24" s="1"/>
    </row>
    <row r="25" spans="1:4" ht="42.75" x14ac:dyDescent="0.2">
      <c r="B25" s="3" t="s">
        <v>72</v>
      </c>
    </row>
    <row r="27" spans="1:4" ht="15" x14ac:dyDescent="0.25">
      <c r="A27" s="2" t="s">
        <v>125</v>
      </c>
      <c r="B27" s="3"/>
    </row>
    <row r="28" spans="1:4" ht="28.5" x14ac:dyDescent="0.2">
      <c r="B28" s="3" t="s">
        <v>126</v>
      </c>
    </row>
    <row r="29" spans="1:4" x14ac:dyDescent="0.2">
      <c r="B29" s="3"/>
    </row>
    <row r="30" spans="1:4" ht="15" x14ac:dyDescent="0.25">
      <c r="A30" s="2" t="s">
        <v>147</v>
      </c>
      <c r="B30" s="3"/>
    </row>
    <row r="31" spans="1:4" ht="42.75" x14ac:dyDescent="0.2">
      <c r="B31" s="3" t="s">
        <v>156</v>
      </c>
    </row>
    <row r="32" spans="1:4" x14ac:dyDescent="0.2">
      <c r="B32" s="3"/>
    </row>
    <row r="33" spans="1:3" ht="15" x14ac:dyDescent="0.25">
      <c r="A33" s="2" t="s">
        <v>158</v>
      </c>
      <c r="B33" s="3"/>
    </row>
    <row r="34" spans="1:3" ht="57" x14ac:dyDescent="0.2">
      <c r="B34" s="3" t="s">
        <v>159</v>
      </c>
    </row>
    <row r="35" spans="1:3" x14ac:dyDescent="0.2">
      <c r="B35" s="3"/>
    </row>
    <row r="36" spans="1:3" ht="18" x14ac:dyDescent="0.2">
      <c r="A36" s="41" t="s">
        <v>129</v>
      </c>
      <c r="B36" s="42"/>
      <c r="C36" s="43"/>
    </row>
    <row r="37" spans="1:3" x14ac:dyDescent="0.2">
      <c r="A37" s="9"/>
      <c r="B37" s="9"/>
      <c r="C37" s="9"/>
    </row>
    <row r="38" spans="1:3" x14ac:dyDescent="0.2">
      <c r="A38" s="9"/>
      <c r="B38" s="45" t="str">
        <f>HYPERLINK("https://www.vertex42.com/blog/excel-tips/how-to-use-conditional-formatting-in-excel.html","► How to Use Conditional Formatting")</f>
        <v>► How to Use Conditional Formatting</v>
      </c>
      <c r="C38" s="9"/>
    </row>
    <row r="40" spans="1:3" x14ac:dyDescent="0.2">
      <c r="A40" s="9"/>
      <c r="B40" s="45" t="str">
        <f>HYPERLINK("https://www.vertex42.com/ExcelTips/how-to-make-a-gantt-chart-in-excel.html","► How to Make a Gantt Chart in Excel")</f>
        <v>► How to Make a Gantt Chart in Excel</v>
      </c>
      <c r="C40" s="9"/>
    </row>
    <row r="42" spans="1:3" x14ac:dyDescent="0.2">
      <c r="A42" s="9"/>
      <c r="B42" s="45" t="str">
        <f>HYPERLINK("https://www.vertex42.com/ExcelTemplates/excel-project-management.html","► More Project Management Templates")</f>
        <v>► More Project Management Templates</v>
      </c>
      <c r="C42" s="9"/>
    </row>
    <row r="43" spans="1:3" x14ac:dyDescent="0.2">
      <c r="A43" s="9"/>
      <c r="B43" s="9"/>
      <c r="C43" s="9"/>
    </row>
    <row r="44" spans="1:3" x14ac:dyDescent="0.2">
      <c r="A44" s="9"/>
      <c r="B44" s="44" t="str">
        <f>HYPERLINK("https://www.vertex42.com/ExcelTemplates/business-templates.html","► More Business Templates")</f>
        <v>► More Business Templates</v>
      </c>
      <c r="C44" s="9"/>
    </row>
    <row r="45" spans="1:3" x14ac:dyDescent="0.2">
      <c r="A45" s="9"/>
      <c r="B45" s="9"/>
      <c r="C45" s="9"/>
    </row>
    <row r="46" spans="1:3" x14ac:dyDescent="0.2">
      <c r="A46" s="9"/>
      <c r="B46" s="45" t="str">
        <f>HYPERLINK("https://www.vertex42.com/calendars/","► More Calendars")</f>
        <v>► More Calendars</v>
      </c>
      <c r="C46" s="9"/>
    </row>
  </sheetData>
  <mergeCells count="1">
    <mergeCell ref="B2:C2"/>
  </mergeCells>
  <hyperlinks>
    <hyperlink ref="B2" r:id="rId1" xr:uid="{00000000-0004-0000-0100-000000000000}"/>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4E31F-B05A-40A0-B2D7-D35A54BD72A7}">
  <dimension ref="A1:C19"/>
  <sheetViews>
    <sheetView showGridLines="0" workbookViewId="0"/>
  </sheetViews>
  <sheetFormatPr defaultRowHeight="12.75" x14ac:dyDescent="0.2"/>
  <cols>
    <col min="1" max="1" width="2.5" style="25" customWidth="1"/>
    <col min="2" max="2" width="62.625" style="25" customWidth="1"/>
    <col min="3" max="3" width="19.5" style="25" customWidth="1"/>
    <col min="4" max="16384" width="9" style="25"/>
  </cols>
  <sheetData>
    <row r="1" spans="1:3" ht="32.1" customHeight="1" x14ac:dyDescent="0.2">
      <c r="A1" s="28"/>
      <c r="B1" s="129" t="s">
        <v>154</v>
      </c>
      <c r="C1" s="29"/>
    </row>
    <row r="2" spans="1:3" ht="15" x14ac:dyDescent="0.2">
      <c r="A2" s="30"/>
      <c r="B2" s="31"/>
      <c r="C2" s="32"/>
    </row>
    <row r="3" spans="1:3" ht="15" x14ac:dyDescent="0.2">
      <c r="A3" s="30"/>
      <c r="B3" s="33" t="s">
        <v>7</v>
      </c>
      <c r="C3" s="32"/>
    </row>
    <row r="4" spans="1:3" ht="14.25" x14ac:dyDescent="0.2">
      <c r="A4" s="30"/>
      <c r="B4" s="39" t="s">
        <v>35</v>
      </c>
      <c r="C4" s="32"/>
    </row>
    <row r="5" spans="1:3" ht="15" x14ac:dyDescent="0.2">
      <c r="A5" s="30"/>
      <c r="B5" s="34"/>
      <c r="C5" s="32"/>
    </row>
    <row r="6" spans="1:3" ht="15.75" x14ac:dyDescent="0.25">
      <c r="A6" s="30"/>
      <c r="B6" s="35" t="s">
        <v>160</v>
      </c>
      <c r="C6" s="32"/>
    </row>
    <row r="7" spans="1:3" ht="15" x14ac:dyDescent="0.2">
      <c r="A7" s="30"/>
      <c r="B7" s="34"/>
      <c r="C7" s="32"/>
    </row>
    <row r="8" spans="1:3" ht="30" x14ac:dyDescent="0.2">
      <c r="A8" s="30"/>
      <c r="B8" s="34" t="s">
        <v>1</v>
      </c>
      <c r="C8" s="32"/>
    </row>
    <row r="9" spans="1:3" ht="15" x14ac:dyDescent="0.2">
      <c r="A9" s="30"/>
      <c r="B9" s="34"/>
      <c r="C9" s="32"/>
    </row>
    <row r="10" spans="1:3" ht="30" x14ac:dyDescent="0.2">
      <c r="A10" s="30"/>
      <c r="B10" s="34" t="s">
        <v>8</v>
      </c>
      <c r="C10" s="32"/>
    </row>
    <row r="11" spans="1:3" ht="15" x14ac:dyDescent="0.2">
      <c r="A11" s="30"/>
      <c r="B11" s="34"/>
      <c r="C11" s="32"/>
    </row>
    <row r="12" spans="1:3" ht="30" x14ac:dyDescent="0.2">
      <c r="A12" s="30"/>
      <c r="B12" s="34" t="s">
        <v>9</v>
      </c>
      <c r="C12" s="32"/>
    </row>
    <row r="13" spans="1:3" ht="15" x14ac:dyDescent="0.2">
      <c r="A13" s="30"/>
      <c r="B13" s="34"/>
      <c r="C13" s="32"/>
    </row>
    <row r="14" spans="1:3" ht="15.75" x14ac:dyDescent="0.25">
      <c r="A14" s="30"/>
      <c r="B14" s="35" t="s">
        <v>10</v>
      </c>
      <c r="C14" s="32"/>
    </row>
    <row r="15" spans="1:3" ht="15" x14ac:dyDescent="0.2">
      <c r="A15" s="30"/>
      <c r="B15" s="36" t="s">
        <v>2</v>
      </c>
      <c r="C15" s="32"/>
    </row>
    <row r="16" spans="1:3" ht="15" x14ac:dyDescent="0.2">
      <c r="A16" s="30"/>
      <c r="B16" s="37"/>
      <c r="C16" s="32"/>
    </row>
    <row r="17" spans="1:3" ht="15" x14ac:dyDescent="0.2">
      <c r="A17" s="30"/>
      <c r="B17" s="38" t="s">
        <v>33</v>
      </c>
      <c r="C17" s="32"/>
    </row>
    <row r="18" spans="1:3" ht="14.25" x14ac:dyDescent="0.2">
      <c r="A18" s="30"/>
      <c r="B18" s="30"/>
      <c r="C18" s="32"/>
    </row>
    <row r="19" spans="1:3" ht="14.25" x14ac:dyDescent="0.2">
      <c r="A19" s="30"/>
      <c r="B19" s="30"/>
      <c r="C19" s="32"/>
    </row>
  </sheetData>
  <hyperlinks>
    <hyperlink ref="B15" r:id="rId1" xr:uid="{58228F71-4444-45EC-8882-D463FF41DABD}"/>
    <hyperlink ref="B4" r:id="rId2" xr:uid="{990CC776-3A2F-4610-8C50-55E6495DBB43}"/>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Content</vt:lpstr>
      <vt:lpstr>Calendar</vt:lpstr>
      <vt:lpstr>Hashtags</vt:lpstr>
      <vt:lpstr>Settings</vt:lpstr>
      <vt:lpstr>Help</vt:lpstr>
      <vt:lpstr>©</vt:lpstr>
      <vt:lpstr>assignedto_list</vt:lpstr>
      <vt:lpstr>Calendar!calendar_days</vt:lpstr>
      <vt:lpstr>Calendar!calendar_events_col1</vt:lpstr>
      <vt:lpstr>Calendar!calendar_events_col2</vt:lpstr>
      <vt:lpstr>Calendar!holiday_days</vt:lpstr>
      <vt:lpstr>holiday_list</vt:lpstr>
      <vt:lpstr>Calendar!Print_Area</vt:lpstr>
      <vt:lpstr>Content!Print_Titles</vt:lpstr>
      <vt:lpstr>status_options</vt:lpstr>
      <vt:lpstr>weekend_string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Content Calendar Template</dc:title>
  <dc:creator>Vertex42.com</dc:creator>
  <dc:description>(c) 2020-2022 Vertex42 LLC. All Rights Reserved.</dc:description>
  <cp:lastModifiedBy>Vertex42.com</cp:lastModifiedBy>
  <cp:lastPrinted>2020-05-05T23:05:55Z</cp:lastPrinted>
  <dcterms:created xsi:type="dcterms:W3CDTF">2017-01-09T18:01:51Z</dcterms:created>
  <dcterms:modified xsi:type="dcterms:W3CDTF">2022-11-29T23:37:37Z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2020-2022 Vertex42 LLC</vt:lpwstr>
  </property>
  <property fmtid="{D5CDD505-2E9C-101B-9397-08002B2CF9AE}" pid="3" name="Version">
    <vt:lpwstr>1.2.0</vt:lpwstr>
  </property>
  <property fmtid="{D5CDD505-2E9C-101B-9397-08002B2CF9AE}" pid="4" name="Source">
    <vt:lpwstr>https://www.vertex42.com/calendars/content-calendar.html</vt:lpwstr>
  </property>
</Properties>
</file>