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D:\Documents\VERTEX42\TEMPLATES\TEMPLATE - Retirement &amp; Savings\"/>
    </mc:Choice>
  </mc:AlternateContent>
  <xr:revisionPtr revIDLastSave="0" documentId="13_ncr:1_{464149FF-A61D-40A4-8707-1892B13DF49B}" xr6:coauthVersionLast="47" xr6:coauthVersionMax="47" xr10:uidLastSave="{00000000-0000-0000-0000-000000000000}"/>
  <bookViews>
    <workbookView xWindow="1500" yWindow="990" windowWidth="27975" windowHeight="22200" xr2:uid="{00000000-000D-0000-FFFF-FFFF00000000}"/>
  </bookViews>
  <sheets>
    <sheet name="College Savings" sheetId="1" r:id="rId1"/>
    <sheet name="©" sheetId="5" r:id="rId2"/>
  </sheets>
  <definedNames>
    <definedName name="k">p</definedName>
    <definedName name="p">INDEX('College Savings'!$F$18:$F$26,MATCH('College Savings'!$F$11,'College Savings'!$E$18:$E$26,0),1)</definedName>
    <definedName name="_xlnm.Print_Area" localSheetId="0">'College Savings'!$A$1:$J$55</definedName>
    <definedName name="_xlnm.Print_Titles" localSheetId="0">'College Savings'!$29:$29</definedName>
    <definedName name="valuevx">42.314159</definedName>
    <definedName name="vertex42_copyright" hidden="1">"© 2009-2024 Vertex42 LLC"</definedName>
    <definedName name="vertex42_id" hidden="1">"college-savings-calculator.xlsx"</definedName>
    <definedName name="vertex42_title" hidden="1">"College Savings Calculator"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B32" i="1"/>
  <c r="B33" i="1" s="1"/>
  <c r="B34" i="1" s="1"/>
  <c r="I30" i="1"/>
  <c r="O35" i="1"/>
  <c r="O34" i="1"/>
  <c r="O40" i="1" s="1"/>
  <c r="O38" i="1"/>
  <c r="C31" i="1"/>
  <c r="D31" i="1" s="1"/>
  <c r="N35" i="1"/>
  <c r="G30" i="1"/>
  <c r="C32" i="1" l="1"/>
  <c r="D32" i="1" s="1"/>
  <c r="B35" i="1"/>
  <c r="C34" i="1"/>
  <c r="D34" i="1" s="1"/>
  <c r="C33" i="1"/>
  <c r="D33" i="1" s="1"/>
  <c r="B36" i="1" l="1"/>
  <c r="C35" i="1"/>
  <c r="D35" i="1" s="1"/>
  <c r="B37" i="1" l="1"/>
  <c r="C36" i="1"/>
  <c r="D36" i="1" s="1"/>
  <c r="B38" i="1" l="1"/>
  <c r="C37" i="1"/>
  <c r="D37" i="1" s="1"/>
  <c r="B39" i="1" l="1"/>
  <c r="C38" i="1"/>
  <c r="D38" i="1" s="1"/>
  <c r="B40" i="1" l="1"/>
  <c r="C39" i="1"/>
  <c r="D39" i="1" s="1"/>
  <c r="B41" i="1" l="1"/>
  <c r="C40" i="1"/>
  <c r="D40" i="1" s="1"/>
  <c r="B42" i="1" l="1"/>
  <c r="C41" i="1"/>
  <c r="D41" i="1" s="1"/>
  <c r="B43" i="1" l="1"/>
  <c r="C42" i="1"/>
  <c r="D42" i="1" s="1"/>
  <c r="B44" i="1" l="1"/>
  <c r="C43" i="1"/>
  <c r="D43" i="1" s="1"/>
  <c r="B45" i="1" l="1"/>
  <c r="C44" i="1"/>
  <c r="D44" i="1" s="1"/>
  <c r="B46" i="1" l="1"/>
  <c r="C45" i="1"/>
  <c r="D45" i="1" s="1"/>
  <c r="I10" i="1"/>
  <c r="B47" i="1" l="1"/>
  <c r="C46" i="1"/>
  <c r="D46" i="1" s="1"/>
  <c r="I4" i="1"/>
  <c r="I11" i="1"/>
  <c r="I5" i="1" l="1"/>
  <c r="B48" i="1"/>
  <c r="C47" i="1"/>
  <c r="D47" i="1" s="1"/>
  <c r="B49" i="1" l="1"/>
  <c r="C48" i="1"/>
  <c r="D48" i="1" s="1"/>
  <c r="B50" i="1" l="1"/>
  <c r="C49" i="1"/>
  <c r="D49" i="1" s="1"/>
  <c r="B51" i="1" l="1"/>
  <c r="C50" i="1"/>
  <c r="D50" i="1" s="1"/>
  <c r="B52" i="1" l="1"/>
  <c r="C51" i="1"/>
  <c r="D51" i="1" s="1"/>
  <c r="B53" i="1" l="1"/>
  <c r="C52" i="1"/>
  <c r="D52" i="1" s="1"/>
  <c r="B54" i="1" l="1"/>
  <c r="G53" i="1"/>
  <c r="C53" i="1"/>
  <c r="D53" i="1" s="1"/>
  <c r="C54" i="1" l="1"/>
  <c r="D54" i="1" s="1"/>
  <c r="B55" i="1"/>
  <c r="G54" i="1"/>
  <c r="G55" i="1" l="1"/>
  <c r="C55" i="1"/>
  <c r="D55" i="1" s="1"/>
  <c r="O37" i="1" a="1"/>
  <c r="O37" i="1" s="1"/>
  <c r="O39" i="1" a="1"/>
  <c r="O39" i="1" s="1"/>
  <c r="O41" i="1" l="1"/>
  <c r="O42" i="1" s="1"/>
  <c r="F13" i="1" s="1"/>
  <c r="G47" i="1" l="1"/>
  <c r="G48" i="1"/>
  <c r="G49" i="1"/>
  <c r="G50" i="1"/>
  <c r="G51" i="1"/>
  <c r="G52" i="1"/>
  <c r="G39" i="1"/>
  <c r="G40" i="1"/>
  <c r="G41" i="1"/>
  <c r="G42" i="1"/>
  <c r="G43" i="1"/>
  <c r="G44" i="1"/>
  <c r="G45" i="1"/>
  <c r="G46" i="1"/>
  <c r="G33" i="1"/>
  <c r="F31" i="1"/>
  <c r="G32" i="1"/>
  <c r="G31" i="1"/>
  <c r="G34" i="1"/>
  <c r="G35" i="1"/>
  <c r="G36" i="1"/>
  <c r="G37" i="1"/>
  <c r="G38" i="1"/>
  <c r="I31" i="1" l="1"/>
  <c r="I7" i="1"/>
  <c r="F32" i="1" l="1"/>
  <c r="I32" i="1" s="1"/>
  <c r="F33" i="1" l="1"/>
  <c r="I33" i="1" s="1"/>
  <c r="F34" i="1" l="1"/>
  <c r="I34" i="1" s="1"/>
  <c r="F35" i="1" l="1"/>
  <c r="I35" i="1" s="1"/>
  <c r="F36" i="1" l="1"/>
  <c r="I36" i="1" s="1"/>
  <c r="F37" i="1" l="1"/>
  <c r="I37" i="1" s="1"/>
  <c r="F38" i="1" l="1"/>
  <c r="I38" i="1" s="1"/>
  <c r="F39" i="1" l="1"/>
  <c r="I39" i="1" s="1"/>
  <c r="F40" i="1" l="1"/>
  <c r="I40" i="1" s="1"/>
  <c r="F41" i="1" l="1"/>
  <c r="I41" i="1" s="1"/>
  <c r="F42" i="1" l="1"/>
  <c r="I42" i="1" s="1"/>
  <c r="F43" i="1" l="1"/>
  <c r="I43" i="1" s="1"/>
  <c r="F44" i="1" l="1"/>
  <c r="I44" i="1" s="1"/>
  <c r="F45" i="1" l="1"/>
  <c r="I6" i="1" s="1"/>
  <c r="I12" i="1"/>
  <c r="I13" i="1" s="1"/>
  <c r="I45" i="1" l="1"/>
  <c r="F46" i="1" l="1"/>
  <c r="I46" i="1" s="1"/>
  <c r="F47" i="1" l="1"/>
  <c r="I47" i="1" s="1"/>
  <c r="F48" i="1" l="1"/>
  <c r="I48" i="1" s="1"/>
  <c r="F49" i="1" l="1"/>
  <c r="I49" i="1" s="1"/>
  <c r="F50" i="1" l="1"/>
  <c r="I50" i="1" s="1"/>
  <c r="F51" i="1" l="1"/>
  <c r="I51" i="1" s="1"/>
  <c r="F52" i="1" l="1"/>
  <c r="I52" i="1" s="1"/>
  <c r="F53" i="1" l="1"/>
  <c r="I53" i="1" s="1"/>
  <c r="F54" i="1" l="1"/>
  <c r="I54" i="1" s="1"/>
  <c r="F55" i="1" l="1"/>
  <c r="I5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author>
    <author>Jon</author>
    <author>Vertex42</author>
  </authors>
  <commentList>
    <comment ref="E5" authorId="0" shapeId="0" xr:uid="{00000000-0006-0000-0000-000001000000}">
      <text>
        <r>
          <rPr>
            <b/>
            <sz val="10"/>
            <color indexed="81"/>
            <rFont val="Arial"/>
            <family val="2"/>
          </rPr>
          <t>Current Age of Child:</t>
        </r>
        <r>
          <rPr>
            <sz val="10"/>
            <color indexed="81"/>
            <rFont val="Arial"/>
            <family val="2"/>
          </rPr>
          <t xml:space="preserve">
Enter the age of the child to correspond with the start of the school year. The investment year also corresponds to the start of the school year.</t>
        </r>
      </text>
    </comment>
    <comment ref="E6" authorId="1" shapeId="0" xr:uid="{00000000-0006-0000-0000-000002000000}">
      <text>
        <r>
          <rPr>
            <b/>
            <sz val="10"/>
            <color indexed="81"/>
            <rFont val="Arial"/>
            <family val="2"/>
          </rPr>
          <t>Initial Savings:</t>
        </r>
        <r>
          <rPr>
            <sz val="10"/>
            <color indexed="81"/>
            <rFont val="Arial"/>
            <family val="2"/>
          </rPr>
          <t xml:space="preserve">
This is the starting value of your savings account. All other deposits are made at the end of the year or at the end of the specified investment period. This is the amount you have saved at time t=0 or the beginning of year 1.</t>
        </r>
      </text>
    </comment>
    <comment ref="E7" authorId="0" shapeId="0" xr:uid="{00000000-0006-0000-0000-000003000000}">
      <text>
        <r>
          <rPr>
            <b/>
            <sz val="10"/>
            <color indexed="81"/>
            <rFont val="Arial"/>
            <family val="2"/>
          </rPr>
          <t>Expected Annual Interest Rate:</t>
        </r>
        <r>
          <rPr>
            <sz val="10"/>
            <color indexed="81"/>
            <rFont val="Arial"/>
            <family val="2"/>
          </rPr>
          <t xml:space="preserve">
This spreadsheet assumes a </t>
        </r>
        <r>
          <rPr>
            <b/>
            <sz val="10"/>
            <color indexed="81"/>
            <rFont val="Arial"/>
            <family val="2"/>
          </rPr>
          <t xml:space="preserve">fixed </t>
        </r>
        <r>
          <rPr>
            <sz val="10"/>
            <color indexed="81"/>
            <rFont val="Arial"/>
            <family val="2"/>
          </rPr>
          <t>annual interest rate.
The interest is compounded according to the deposit frequency that you choose, and it is assumed that the deposits are made at the end of each period.</t>
        </r>
      </text>
    </comment>
    <comment ref="E10" authorId="0" shapeId="0" xr:uid="{00000000-0006-0000-0000-000004000000}">
      <text>
        <r>
          <rPr>
            <b/>
            <sz val="10"/>
            <color indexed="81"/>
            <rFont val="Arial"/>
            <family val="2"/>
          </rPr>
          <t>Years To Make Deposits:</t>
        </r>
        <r>
          <rPr>
            <sz val="10"/>
            <color indexed="81"/>
            <rFont val="Arial"/>
            <family val="2"/>
          </rPr>
          <t xml:space="preserve">
The number of years that you plan to add regular deposits to the savings account.</t>
        </r>
      </text>
    </comment>
    <comment ref="E11" authorId="1" shapeId="0" xr:uid="{00000000-0006-0000-0000-000006000000}">
      <text>
        <r>
          <rPr>
            <b/>
            <sz val="10"/>
            <color indexed="81"/>
            <rFont val="Arial"/>
            <family val="2"/>
          </rPr>
          <t>Deposit Frequency:</t>
        </r>
        <r>
          <rPr>
            <sz val="10"/>
            <color indexed="81"/>
            <rFont val="Arial"/>
            <family val="2"/>
          </rPr>
          <t xml:space="preserve">
Used to specify the number of contributions or deposits made per year. The deposit is made and the end of the period.
Monthly = 12 deposits per year
Semi-Monthly = 24 / yr
Bi-Weekly = 26 / yr
Weekly = 52 / yr
Annually = 1 / yr
Semi-Annually = 2 / yr
Quarterly = 4 / yr
Bi-Monthly = 6 / yr
Daily = 365 / yr</t>
        </r>
      </text>
    </comment>
    <comment ref="E12" authorId="1" shapeId="0" xr:uid="{00000000-0006-0000-0000-000007000000}">
      <text>
        <r>
          <rPr>
            <b/>
            <sz val="10"/>
            <color indexed="81"/>
            <rFont val="Arial"/>
            <family val="2"/>
          </rPr>
          <t>Additional Annual Deposits:</t>
        </r>
        <r>
          <rPr>
            <sz val="10"/>
            <color indexed="81"/>
            <rFont val="Arial"/>
            <family val="2"/>
          </rPr>
          <t xml:space="preserve">
The amount you plan to add to your savings account or investment at the end of each year.</t>
        </r>
      </text>
    </comment>
    <comment ref="M17" authorId="0" shapeId="0" xr:uid="{4A30A0F5-4F7F-4F65-8DE6-98D31136AB07}">
      <text>
        <r>
          <rPr>
            <b/>
            <sz val="10"/>
            <color indexed="81"/>
            <rFont val="Arial"/>
            <family val="2"/>
          </rPr>
          <t>Example Note:</t>
        </r>
        <r>
          <rPr>
            <sz val="10"/>
            <color indexed="81"/>
            <rFont val="Arial"/>
            <family val="2"/>
          </rPr>
          <t xml:space="preserve">
Most notes in this template are in column E and row 29.</t>
        </r>
      </text>
    </comment>
    <comment ref="E29" authorId="2" shapeId="0" xr:uid="{00000000-0006-0000-0000-000008000000}">
      <text>
        <r>
          <rPr>
            <b/>
            <sz val="10"/>
            <color indexed="81"/>
            <rFont val="Arial"/>
            <family val="2"/>
          </rPr>
          <t>School Year Costs:</t>
        </r>
        <r>
          <rPr>
            <sz val="10"/>
            <color indexed="81"/>
            <rFont val="Arial"/>
            <family val="2"/>
          </rPr>
          <t xml:space="preserve">
This is the withdrawal that you make at the beginning of the year in order to fund your child's education for the given school year.</t>
        </r>
      </text>
    </comment>
    <comment ref="F29" authorId="1" shapeId="0" xr:uid="{00000000-0006-0000-0000-000009000000}">
      <text>
        <r>
          <rPr>
            <b/>
            <sz val="10"/>
            <color indexed="81"/>
            <rFont val="Arial"/>
            <family val="2"/>
          </rPr>
          <t>Estimated Annual Interest Earned:</t>
        </r>
        <r>
          <rPr>
            <sz val="10"/>
            <color indexed="81"/>
            <rFont val="Arial"/>
            <family val="2"/>
          </rPr>
          <t xml:space="preserve">
The interest is calculated using the FV formula to account for the contributions that may be made monthly, weekly, etc. within the year. The Costs for the year are first subtracted from the previous year's balance.</t>
        </r>
      </text>
    </comment>
    <comment ref="G29" authorId="1" shapeId="0" xr:uid="{00000000-0006-0000-0000-00000A000000}">
      <text>
        <r>
          <rPr>
            <b/>
            <sz val="10"/>
            <color indexed="81"/>
            <rFont val="Arial"/>
            <family val="2"/>
          </rPr>
          <t>Scheduled Deposits:</t>
        </r>
        <r>
          <rPr>
            <sz val="10"/>
            <color indexed="81"/>
            <rFont val="Arial"/>
            <family val="2"/>
          </rPr>
          <t xml:space="preserve">
The total scheduled deposits made this year, including the Deposit Amount and the Extra Annual Investments, if any.</t>
        </r>
      </text>
    </comment>
    <comment ref="H29" authorId="1" shapeId="0" xr:uid="{00000000-0006-0000-0000-00000B000000}">
      <text>
        <r>
          <rPr>
            <b/>
            <sz val="10"/>
            <color indexed="81"/>
            <rFont val="Arial"/>
            <family val="2"/>
          </rPr>
          <t>Extra Annual Deposits:</t>
        </r>
        <r>
          <rPr>
            <sz val="10"/>
            <color indexed="81"/>
            <rFont val="Arial"/>
            <family val="2"/>
          </rPr>
          <t xml:space="preserve">
You can enter a </t>
        </r>
        <r>
          <rPr>
            <b/>
            <sz val="10"/>
            <color indexed="81"/>
            <rFont val="Arial"/>
            <family val="2"/>
          </rPr>
          <t>negative</t>
        </r>
        <r>
          <rPr>
            <sz val="10"/>
            <color indexed="81"/>
            <rFont val="Arial"/>
            <family val="2"/>
          </rPr>
          <t xml:space="preserve"> amount here to indicate that you plan to make less than the scheduled Additional Annual Investment in a particular year, or a </t>
        </r>
        <r>
          <rPr>
            <b/>
            <sz val="10"/>
            <color indexed="81"/>
            <rFont val="Arial"/>
            <family val="2"/>
          </rPr>
          <t xml:space="preserve">positive </t>
        </r>
        <r>
          <rPr>
            <sz val="10"/>
            <color indexed="81"/>
            <rFont val="Arial"/>
            <family val="2"/>
          </rPr>
          <t>amount to indicate that you plan to make a more sizable contribution in a particular year.</t>
        </r>
      </text>
    </comment>
  </commentList>
</comments>
</file>

<file path=xl/sharedStrings.xml><?xml version="1.0" encoding="utf-8"?>
<sst xmlns="http://schemas.openxmlformats.org/spreadsheetml/2006/main" count="90" uniqueCount="83">
  <si>
    <t>Year</t>
  </si>
  <si>
    <t>Monthly</t>
  </si>
  <si>
    <t>Total Invested</t>
  </si>
  <si>
    <t>Deposit Frequency</t>
  </si>
  <si>
    <t>Scheduled Deposits</t>
  </si>
  <si>
    <t>Deposit Amount</t>
  </si>
  <si>
    <t>College Savings Calculator</t>
  </si>
  <si>
    <t>Name</t>
  </si>
  <si>
    <t>Current Age of Child</t>
  </si>
  <si>
    <t>Age</t>
  </si>
  <si>
    <t>School
Year</t>
  </si>
  <si>
    <t>Annual Interest Rate</t>
  </si>
  <si>
    <t>Additional Annual Deposits</t>
  </si>
  <si>
    <t>Year of Last Payment</t>
  </si>
  <si>
    <t>Prior Year Balance</t>
  </si>
  <si>
    <t>Last Payment</t>
  </si>
  <si>
    <t>NET</t>
  </si>
  <si>
    <t>Yearly Schedule</t>
  </si>
  <si>
    <t>Years to Make Deposits</t>
  </si>
  <si>
    <t>Total Costs</t>
  </si>
  <si>
    <t>Total Interest Earned</t>
  </si>
  <si>
    <t>Totals as of Year …</t>
  </si>
  <si>
    <t>Child's Name</t>
  </si>
  <si>
    <t>Effective Annual Rate</t>
  </si>
  <si>
    <t>PV(costs)</t>
  </si>
  <si>
    <t>PV(deposit)</t>
  </si>
  <si>
    <t xml:space="preserve"> - PV(initial)</t>
  </si>
  <si>
    <t xml:space="preserve"> - PV(extra)</t>
  </si>
  <si>
    <t xml:space="preserve"> - PV(annual)</t>
  </si>
  <si>
    <t>Initial Savings</t>
  </si>
  <si>
    <t>Results are just estimates. Interests rates may vary.</t>
  </si>
  <si>
    <t>Solving For Zero Balance</t>
  </si>
  <si>
    <t>Frequency</t>
  </si>
  <si>
    <t>Annually</t>
  </si>
  <si>
    <t>Semi-Annually</t>
  </si>
  <si>
    <t>Quarterly</t>
  </si>
  <si>
    <t>Bi-Monthly</t>
  </si>
  <si>
    <t>Semi-Monthly</t>
  </si>
  <si>
    <t>Bi-Weekly</t>
  </si>
  <si>
    <t>Weekly</t>
  </si>
  <si>
    <t>Daily</t>
  </si>
  <si>
    <t>Periods</t>
  </si>
  <si>
    <t>By Vertex42.com</t>
  </si>
  <si>
    <t>Do not submit copies or modifications of this template to any website or online template gallery.</t>
  </si>
  <si>
    <t>Please review the following license agreement to learn how you may or may not use this template. Thank you.</t>
  </si>
  <si>
    <t>This spreadsheet, including all worksheets and associated content is a copyrighted work under the United States and other copyright laws.</t>
  </si>
  <si>
    <r>
      <t xml:space="preserve">Interest
</t>
    </r>
    <r>
      <rPr>
        <sz val="10"/>
        <color theme="0"/>
        <rFont val="Arial"/>
        <family val="2"/>
        <scheme val="minor"/>
      </rPr>
      <t>Earned</t>
    </r>
  </si>
  <si>
    <r>
      <t xml:space="preserve">Scheduled </t>
    </r>
    <r>
      <rPr>
        <sz val="10"/>
        <color theme="0"/>
        <rFont val="Arial"/>
        <family val="2"/>
        <scheme val="minor"/>
      </rPr>
      <t>Deposits</t>
    </r>
  </si>
  <si>
    <r>
      <t xml:space="preserve">Extra Annual
</t>
    </r>
    <r>
      <rPr>
        <sz val="10"/>
        <color theme="0"/>
        <rFont val="Arial"/>
        <family val="2"/>
        <scheme val="minor"/>
      </rPr>
      <t>Deposits</t>
    </r>
  </si>
  <si>
    <r>
      <t xml:space="preserve">End of Year </t>
    </r>
    <r>
      <rPr>
        <sz val="10"/>
        <color theme="0"/>
        <rFont val="Arial"/>
        <family val="2"/>
        <scheme val="minor"/>
      </rPr>
      <t>Balance</t>
    </r>
  </si>
  <si>
    <r>
      <t xml:space="preserve">School Year
</t>
    </r>
    <r>
      <rPr>
        <sz val="10"/>
        <color theme="0"/>
        <rFont val="Arial"/>
        <family val="2"/>
        <scheme val="minor"/>
      </rPr>
      <t>Costs</t>
    </r>
  </si>
  <si>
    <t>© 2009-2024 Vertex42 LLC</t>
  </si>
  <si>
    <t>License Agreement</t>
  </si>
  <si>
    <t>https://www.vertex42.com/licensing/EULA_privateuse.html</t>
  </si>
  <si>
    <t>Do not delete this worksheet</t>
  </si>
  <si>
    <t></t>
  </si>
  <si>
    <t></t>
  </si>
  <si>
    <t></t>
  </si>
  <si>
    <t></t>
  </si>
  <si>
    <t>Getting Started Inputs</t>
  </si>
  <si>
    <t>green border</t>
  </si>
  <si>
    <t>grey border</t>
  </si>
  <si>
    <t>Additional User Inputs</t>
  </si>
  <si>
    <t>KEY:</t>
  </si>
  <si>
    <r>
      <t xml:space="preserve">4 Steps to </t>
    </r>
    <r>
      <rPr>
        <b/>
        <sz val="16"/>
        <color theme="8"/>
        <rFont val="Arial"/>
        <family val="2"/>
        <scheme val="minor"/>
      </rPr>
      <t>Get Started</t>
    </r>
  </si>
  <si>
    <t>Example</t>
  </si>
  <si>
    <r>
      <rPr>
        <b/>
        <sz val="9"/>
        <color theme="8"/>
        <rFont val="Arial"/>
        <family val="2"/>
        <scheme val="minor"/>
      </rPr>
      <t>Note:</t>
    </r>
    <r>
      <rPr>
        <sz val="9"/>
        <color theme="8"/>
        <rFont val="Arial"/>
        <family val="2"/>
        <scheme val="minor"/>
      </rPr>
      <t xml:space="preserve"> As you complete steps 1-4 below, the</t>
    </r>
    <r>
      <rPr>
        <b/>
        <sz val="9"/>
        <color theme="8"/>
        <rFont val="Arial"/>
        <family val="2"/>
        <scheme val="minor"/>
      </rPr>
      <t xml:space="preserve"> deposit amount</t>
    </r>
  </si>
  <si>
    <r>
      <t xml:space="preserve">is being </t>
    </r>
    <r>
      <rPr>
        <b/>
        <sz val="9"/>
        <color theme="8"/>
        <rFont val="Arial"/>
        <family val="2"/>
        <scheme val="minor"/>
      </rPr>
      <t>automatically calculated</t>
    </r>
  </si>
  <si>
    <r>
      <t xml:space="preserve">Enter your child's </t>
    </r>
    <r>
      <rPr>
        <b/>
        <sz val="11"/>
        <color theme="1" tint="0.34998626667073579"/>
        <rFont val="Arial"/>
        <family val="2"/>
        <scheme val="minor"/>
      </rPr>
      <t>current age</t>
    </r>
  </si>
  <si>
    <r>
      <t xml:space="preserve">Enter any </t>
    </r>
    <r>
      <rPr>
        <b/>
        <sz val="11"/>
        <color theme="1" tint="0.34998626667073579"/>
        <rFont val="Arial"/>
        <family val="2"/>
        <scheme val="minor"/>
      </rPr>
      <t>initial savings</t>
    </r>
    <r>
      <rPr>
        <sz val="11"/>
        <color theme="1" tint="0.34998626667073579"/>
        <rFont val="Arial"/>
        <family val="2"/>
        <scheme val="minor"/>
      </rPr>
      <t xml:space="preserve"> you already have</t>
    </r>
  </si>
  <si>
    <r>
      <t xml:space="preserve">Enter the number of </t>
    </r>
    <r>
      <rPr>
        <b/>
        <sz val="11"/>
        <color theme="1" tint="0.34998626667073579"/>
        <rFont val="Arial"/>
        <family val="2"/>
        <scheme val="minor"/>
      </rPr>
      <t>years you will make deposits</t>
    </r>
  </si>
  <si>
    <r>
      <t xml:space="preserve">Go to the </t>
    </r>
    <r>
      <rPr>
        <b/>
        <sz val="11"/>
        <color theme="1" tint="0.34998626667073579"/>
        <rFont val="Arial"/>
        <family val="2"/>
        <scheme val="minor"/>
      </rPr>
      <t>Yearly Schedule</t>
    </r>
    <r>
      <rPr>
        <sz val="11"/>
        <color theme="1" tint="0.34998626667073579"/>
        <rFont val="Arial"/>
        <family val="2"/>
        <scheme val="minor"/>
      </rPr>
      <t xml:space="preserve"> section and enter the</t>
    </r>
  </si>
  <si>
    <r>
      <t xml:space="preserve">estimated </t>
    </r>
    <r>
      <rPr>
        <b/>
        <sz val="11"/>
        <color theme="1" tint="0.34998626667073579"/>
        <rFont val="Arial"/>
        <family val="2"/>
        <scheme val="minor"/>
      </rPr>
      <t>School Year Costs</t>
    </r>
    <r>
      <rPr>
        <sz val="11"/>
        <color theme="1" tint="0.34998626667073579"/>
        <rFont val="Arial"/>
        <family val="2"/>
        <scheme val="minor"/>
      </rPr>
      <t xml:space="preserve"> for each year</t>
    </r>
  </si>
  <si>
    <r>
      <rPr>
        <b/>
        <sz val="11"/>
        <color theme="8"/>
        <rFont val="Arial"/>
        <family val="2"/>
        <scheme val="minor"/>
      </rPr>
      <t>TIP:</t>
    </r>
    <r>
      <rPr>
        <sz val="11"/>
        <color theme="8"/>
        <rFont val="Arial"/>
        <family val="2"/>
        <scheme val="minor"/>
      </rPr>
      <t xml:space="preserve"> Hover over cells with corner triangles (notes) for help.</t>
    </r>
  </si>
  <si>
    <t>ADDITIONAL HELP</t>
  </si>
  <si>
    <t>► College Savings Calculator Help</t>
  </si>
  <si>
    <r>
      <t xml:space="preserve">Visit the </t>
    </r>
    <r>
      <rPr>
        <b/>
        <sz val="11"/>
        <color rgb="FF595959"/>
        <rFont val="Arial"/>
        <family val="2"/>
        <scheme val="minor"/>
      </rPr>
      <t>How To</t>
    </r>
    <r>
      <rPr>
        <sz val="11"/>
        <color rgb="FF595959"/>
        <rFont val="Arial"/>
        <family val="2"/>
        <scheme val="minor"/>
      </rPr>
      <t xml:space="preserve"> section of the link below:</t>
    </r>
  </si>
  <si>
    <t>Automatically Calculated Deposit Amount</t>
  </si>
  <si>
    <r>
      <rPr>
        <b/>
        <sz val="9"/>
        <color theme="1" tint="0.34998626667073579"/>
        <rFont val="Arial"/>
        <family val="2"/>
        <scheme val="minor"/>
      </rPr>
      <t>Note:</t>
    </r>
    <r>
      <rPr>
        <sz val="9"/>
        <color theme="1" tint="0.34998626667073579"/>
        <rFont val="Arial"/>
        <family val="2"/>
        <scheme val="minor"/>
      </rPr>
      <t xml:space="preserve"> This spreadsheet is for illustrative purposes only.</t>
    </r>
  </si>
  <si>
    <r>
      <t xml:space="preserve">College Savings </t>
    </r>
    <r>
      <rPr>
        <sz val="24"/>
        <color rgb="FFFFFFFF"/>
        <rFont val="Arial"/>
        <family val="2"/>
        <scheme val="minor"/>
      </rPr>
      <t>Calculator</t>
    </r>
  </si>
  <si>
    <t>The deposit amount is calculated by converting all cash flows to the</t>
  </si>
  <si>
    <t>present value then converting the net present value to an annuity.</t>
  </si>
  <si>
    <t>https://www.vertex42.com/Calculators/college-savings.html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</si>
</sst>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00%"/>
    <numFmt numFmtId="166" formatCode="&quot;$&quot;* #,##0.00;&quot;$&quot;* \-#,##0.00;&quot;$&quot;* &quot;-&quot;??;@"/>
    <numFmt numFmtId="167" formatCode="_(&quot;$&quot;* #,##0.00_);[Red]_(&quot;$&quot;* \(#,##0.00\);_(&quot;$&quot;* &quot;-&quot;??_);_(@_)"/>
    <numFmt numFmtId="168" formatCode="0.0000%"/>
  </numFmts>
  <fonts count="61" x14ac:knownFonts="1">
    <font>
      <sz val="10"/>
      <name val="Tahoma"/>
      <family val="2"/>
    </font>
    <font>
      <sz val="10"/>
      <name val="Arial"/>
      <family val="2"/>
    </font>
    <font>
      <sz val="8"/>
      <name val="Arial"/>
      <family val="2"/>
    </font>
    <font>
      <sz val="11"/>
      <name val="Arial"/>
      <family val="2"/>
    </font>
    <font>
      <b/>
      <sz val="12"/>
      <name val="Arial"/>
      <family val="2"/>
    </font>
    <font>
      <sz val="11"/>
      <color theme="1" tint="0.34998626667073579"/>
      <name val="Arial"/>
      <family val="2"/>
      <scheme val="minor"/>
    </font>
    <font>
      <sz val="10"/>
      <name val="Arial"/>
      <family val="2"/>
      <scheme val="minor"/>
    </font>
    <font>
      <sz val="12"/>
      <name val="Arial"/>
      <family val="2"/>
    </font>
    <font>
      <u/>
      <sz val="12"/>
      <color indexed="12"/>
      <name val="Arial"/>
      <family val="2"/>
    </font>
    <font>
      <b/>
      <sz val="11"/>
      <color theme="0"/>
      <name val="Arial"/>
      <family val="2"/>
      <scheme val="minor"/>
    </font>
    <font>
      <b/>
      <sz val="18"/>
      <color indexed="9"/>
      <name val="Arial"/>
      <family val="2"/>
      <scheme val="minor"/>
    </font>
    <font>
      <b/>
      <sz val="14"/>
      <color indexed="9"/>
      <name val="Arial"/>
      <family val="2"/>
      <scheme val="minor"/>
    </font>
    <font>
      <sz val="10"/>
      <color indexed="9"/>
      <name val="Arial"/>
      <family val="2"/>
      <scheme val="minor"/>
    </font>
    <font>
      <sz val="8"/>
      <color indexed="9"/>
      <name val="Arial"/>
      <family val="2"/>
      <scheme val="minor"/>
    </font>
    <font>
      <sz val="10"/>
      <color theme="1" tint="0.34998626667073579"/>
      <name val="Arial"/>
      <family val="2"/>
      <scheme val="minor"/>
    </font>
    <font>
      <sz val="11"/>
      <name val="Arial"/>
      <family val="2"/>
      <scheme val="minor"/>
    </font>
    <font>
      <b/>
      <sz val="11"/>
      <color theme="1" tint="0.34998626667073579"/>
      <name val="Arial"/>
      <family val="2"/>
      <scheme val="minor"/>
    </font>
    <font>
      <b/>
      <sz val="12"/>
      <color indexed="9"/>
      <name val="Arial"/>
      <family val="2"/>
      <scheme val="minor"/>
    </font>
    <font>
      <b/>
      <sz val="10"/>
      <name val="Arial"/>
      <family val="2"/>
      <scheme val="minor"/>
    </font>
    <font>
      <b/>
      <sz val="10"/>
      <color theme="0"/>
      <name val="Arial"/>
      <family val="2"/>
      <scheme val="minor"/>
    </font>
    <font>
      <sz val="10"/>
      <color theme="0"/>
      <name val="Arial"/>
      <family val="2"/>
      <scheme val="minor"/>
    </font>
    <font>
      <sz val="8"/>
      <name val="Arial"/>
      <family val="2"/>
      <scheme val="minor"/>
    </font>
    <font>
      <sz val="9"/>
      <name val="Arial"/>
      <family val="2"/>
      <scheme val="minor"/>
    </font>
    <font>
      <u/>
      <sz val="12"/>
      <color indexed="12"/>
      <name val="Arial"/>
      <family val="2"/>
      <scheme val="minor"/>
    </font>
    <font>
      <sz val="12"/>
      <name val="Arial"/>
      <family val="2"/>
      <scheme val="minor"/>
    </font>
    <font>
      <sz val="12"/>
      <color theme="1" tint="0.34998626667073579"/>
      <name val="Arial"/>
      <family val="2"/>
      <scheme val="minor"/>
    </font>
    <font>
      <u/>
      <sz val="12"/>
      <color theme="1" tint="0.34998626667073579"/>
      <name val="Arial"/>
      <family val="2"/>
      <scheme val="minor"/>
    </font>
    <font>
      <b/>
      <sz val="12"/>
      <color theme="1" tint="0.34998626667073579"/>
      <name val="Arial"/>
      <family val="2"/>
      <scheme val="minor"/>
    </font>
    <font>
      <b/>
      <i/>
      <sz val="12"/>
      <color theme="1" tint="0.34998626667073579"/>
      <name val="Arial"/>
      <family val="2"/>
      <scheme val="minor"/>
    </font>
    <font>
      <b/>
      <sz val="12"/>
      <color theme="0"/>
      <name val="Arial"/>
      <family val="2"/>
      <scheme val="minor"/>
    </font>
    <font>
      <sz val="9"/>
      <color theme="1" tint="0.34998626667073579"/>
      <name val="Arial"/>
      <family val="2"/>
      <scheme val="minor"/>
    </font>
    <font>
      <b/>
      <sz val="12"/>
      <color theme="3"/>
      <name val="Arial"/>
      <family val="2"/>
      <scheme val="minor"/>
    </font>
    <font>
      <u/>
      <sz val="10"/>
      <color indexed="12"/>
      <name val="Arial"/>
      <family val="2"/>
    </font>
    <font>
      <sz val="8"/>
      <color rgb="FF7F7F7F"/>
      <name val="Arial"/>
      <family val="2"/>
      <scheme val="minor"/>
    </font>
    <font>
      <b/>
      <sz val="18"/>
      <color theme="0"/>
      <name val="Arial"/>
      <family val="2"/>
    </font>
    <font>
      <sz val="18"/>
      <color theme="0"/>
      <name val="Arial"/>
      <family val="2"/>
    </font>
    <font>
      <sz val="12"/>
      <color theme="1"/>
      <name val="Arial"/>
      <family val="2"/>
    </font>
    <font>
      <sz val="14"/>
      <color theme="8" tint="-0.249977111117893"/>
      <name val="Arial"/>
      <family val="2"/>
      <scheme val="minor"/>
    </font>
    <font>
      <b/>
      <sz val="9"/>
      <color theme="8"/>
      <name val="Arial"/>
      <family val="2"/>
      <scheme val="minor"/>
    </font>
    <font>
      <sz val="11"/>
      <color theme="8"/>
      <name val="Arial"/>
      <family val="2"/>
      <scheme val="minor"/>
    </font>
    <font>
      <sz val="10"/>
      <color theme="8"/>
      <name val="Arial"/>
      <family val="2"/>
      <scheme val="minor"/>
    </font>
    <font>
      <sz val="9"/>
      <color theme="8"/>
      <name val="Arial"/>
      <family val="2"/>
      <scheme val="minor"/>
    </font>
    <font>
      <b/>
      <sz val="9"/>
      <color theme="1" tint="0.249977111117893"/>
      <name val="Arial"/>
      <family val="2"/>
      <scheme val="minor"/>
    </font>
    <font>
      <sz val="14"/>
      <color theme="8"/>
      <name val="Arial"/>
      <family val="2"/>
      <scheme val="minor"/>
    </font>
    <font>
      <sz val="14"/>
      <color theme="8"/>
      <name val="Wingdings"/>
      <charset val="2"/>
    </font>
    <font>
      <sz val="16"/>
      <color theme="8"/>
      <name val="Arial"/>
      <family val="2"/>
      <scheme val="minor"/>
    </font>
    <font>
      <b/>
      <sz val="16"/>
      <color theme="8"/>
      <name val="Arial"/>
      <family val="2"/>
      <scheme val="minor"/>
    </font>
    <font>
      <sz val="12"/>
      <color theme="8"/>
      <name val="Arial"/>
      <family val="2"/>
      <scheme val="minor"/>
    </font>
    <font>
      <b/>
      <sz val="11"/>
      <color theme="8"/>
      <name val="Arial"/>
      <family val="2"/>
      <scheme val="minor"/>
    </font>
    <font>
      <sz val="11"/>
      <color rgb="FF595959"/>
      <name val="Arial"/>
      <family val="2"/>
      <scheme val="minor"/>
    </font>
    <font>
      <b/>
      <sz val="11"/>
      <color rgb="FF595959"/>
      <name val="Arial"/>
      <family val="2"/>
      <scheme val="minor"/>
    </font>
    <font>
      <i/>
      <sz val="11"/>
      <color theme="1" tint="0.34998626667073579"/>
      <name val="Arial"/>
      <family val="2"/>
      <scheme val="minor"/>
    </font>
    <font>
      <sz val="9"/>
      <color theme="1" tint="0.499984740745262"/>
      <name val="Arial"/>
      <family val="2"/>
      <scheme val="minor"/>
    </font>
    <font>
      <b/>
      <sz val="9"/>
      <color theme="1" tint="0.34998626667073579"/>
      <name val="Arial"/>
      <family val="2"/>
      <scheme val="minor"/>
    </font>
    <font>
      <b/>
      <sz val="24"/>
      <color indexed="9"/>
      <name val="Arial"/>
      <family val="2"/>
      <scheme val="minor"/>
    </font>
    <font>
      <sz val="24"/>
      <color rgb="FFFFFFFF"/>
      <name val="Arial"/>
      <family val="2"/>
      <scheme val="minor"/>
    </font>
    <font>
      <b/>
      <sz val="15"/>
      <color theme="4" tint="-0.249977111117893"/>
      <name val="Arial"/>
      <family val="2"/>
      <scheme val="minor"/>
    </font>
    <font>
      <b/>
      <sz val="14"/>
      <color theme="8"/>
      <name val="Arial"/>
      <family val="2"/>
      <scheme val="minor"/>
    </font>
    <font>
      <b/>
      <sz val="10"/>
      <color indexed="81"/>
      <name val="Arial"/>
      <family val="2"/>
    </font>
    <font>
      <sz val="10"/>
      <color indexed="81"/>
      <name val="Arial"/>
      <family val="2"/>
    </font>
    <font>
      <u/>
      <sz val="11"/>
      <color theme="4"/>
      <name val="Arial"/>
      <family val="2"/>
    </font>
  </fonts>
  <fills count="11">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bgColor indexed="64"/>
      </patternFill>
    </fill>
    <fill>
      <patternFill patternType="solid">
        <fgColor rgb="FF3464AB"/>
        <bgColor indexed="64"/>
      </patternFill>
    </fill>
    <fill>
      <patternFill patternType="solid">
        <fgColor theme="8" tint="0.79998168889431442"/>
        <bgColor indexed="64"/>
      </patternFill>
    </fill>
    <fill>
      <patternFill patternType="solid">
        <fgColor theme="8"/>
        <bgColor indexed="64"/>
      </patternFill>
    </fill>
  </fills>
  <borders count="25">
    <border>
      <left/>
      <right/>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theme="8"/>
      </left>
      <right style="thin">
        <color theme="8"/>
      </right>
      <top style="thin">
        <color theme="8"/>
      </top>
      <bottom style="thin">
        <color theme="8"/>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rgb="FF3464AB"/>
      </bottom>
      <diagonal/>
    </border>
    <border>
      <left style="medium">
        <color theme="8" tint="0.79998168889431442"/>
      </left>
      <right/>
      <top style="medium">
        <color theme="8" tint="0.79998168889431442"/>
      </top>
      <bottom/>
      <diagonal/>
    </border>
    <border>
      <left/>
      <right/>
      <top style="medium">
        <color theme="8" tint="0.79998168889431442"/>
      </top>
      <bottom/>
      <diagonal/>
    </border>
    <border>
      <left/>
      <right style="medium">
        <color theme="8" tint="0.79998168889431442"/>
      </right>
      <top style="medium">
        <color theme="8" tint="0.79998168889431442"/>
      </top>
      <bottom/>
      <diagonal/>
    </border>
    <border>
      <left style="medium">
        <color theme="8" tint="0.79998168889431442"/>
      </left>
      <right/>
      <top/>
      <bottom/>
      <diagonal/>
    </border>
    <border>
      <left/>
      <right style="medium">
        <color theme="8" tint="0.79998168889431442"/>
      </right>
      <top/>
      <bottom/>
      <diagonal/>
    </border>
    <border>
      <left style="medium">
        <color theme="8" tint="0.79998168889431442"/>
      </left>
      <right/>
      <top/>
      <bottom style="medium">
        <color theme="8" tint="0.79998168889431442"/>
      </bottom>
      <diagonal/>
    </border>
    <border>
      <left/>
      <right/>
      <top/>
      <bottom style="medium">
        <color theme="8" tint="0.79998168889431442"/>
      </bottom>
      <diagonal/>
    </border>
    <border>
      <left/>
      <right style="medium">
        <color theme="8" tint="0.79998168889431442"/>
      </right>
      <top/>
      <bottom style="medium">
        <color theme="8" tint="0.7999816888943144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1" tint="0.499984740745262"/>
      </top>
      <bottom/>
      <diagonal/>
    </border>
    <border>
      <left/>
      <right style="thin">
        <color theme="8"/>
      </right>
      <top style="thin">
        <color theme="1" tint="0.499984740745262"/>
      </top>
      <bottom/>
      <diagonal/>
    </border>
    <border>
      <left style="thin">
        <color theme="1" tint="0.499984740745262"/>
      </left>
      <right style="thin">
        <color theme="1" tint="0.499984740745262"/>
      </right>
      <top style="thin">
        <color theme="8"/>
      </top>
      <bottom style="thin">
        <color theme="1" tint="0.499984740745262"/>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2" fillId="0" borderId="0" applyNumberFormat="0" applyFill="0" applyBorder="0" applyAlignment="0" applyProtection="0">
      <alignment vertical="top"/>
      <protection locked="0"/>
    </xf>
    <xf numFmtId="9" fontId="1" fillId="0" borderId="0" applyFont="0" applyFill="0" applyBorder="0" applyAlignment="0" applyProtection="0"/>
  </cellStyleXfs>
  <cellXfs count="133">
    <xf numFmtId="0" fontId="0" fillId="0" borderId="0" xfId="0"/>
    <xf numFmtId="0" fontId="8" fillId="0" borderId="0" xfId="3" applyFont="1" applyAlignment="1" applyProtection="1">
      <alignment horizontal="left"/>
    </xf>
    <xf numFmtId="0" fontId="6" fillId="0" borderId="0" xfId="0" applyFont="1"/>
    <xf numFmtId="0" fontId="6" fillId="0" borderId="0" xfId="0" applyFont="1" applyAlignment="1">
      <alignment vertical="center"/>
    </xf>
    <xf numFmtId="8" fontId="6" fillId="0" borderId="0" xfId="0" applyNumberFormat="1" applyFont="1" applyAlignment="1">
      <alignment horizontal="center"/>
    </xf>
    <xf numFmtId="0" fontId="18" fillId="0" borderId="0" xfId="0" applyFont="1" applyAlignment="1">
      <alignment horizontal="right"/>
    </xf>
    <xf numFmtId="0" fontId="6" fillId="0" borderId="0" xfId="0" applyFont="1" applyAlignment="1">
      <alignment horizontal="right"/>
    </xf>
    <xf numFmtId="8" fontId="6" fillId="0" borderId="0" xfId="0" applyNumberFormat="1" applyFont="1" applyAlignment="1">
      <alignment horizontal="right"/>
    </xf>
    <xf numFmtId="0" fontId="19" fillId="7" borderId="0" xfId="0" applyFont="1" applyFill="1" applyAlignment="1">
      <alignment horizontal="center" vertical="center" wrapText="1"/>
    </xf>
    <xf numFmtId="0" fontId="19" fillId="7" borderId="0" xfId="0" applyFont="1" applyFill="1" applyAlignment="1">
      <alignment horizontal="right" vertical="center" wrapText="1"/>
    </xf>
    <xf numFmtId="0" fontId="21" fillId="2" borderId="0" xfId="0" applyFont="1" applyFill="1" applyAlignment="1">
      <alignment horizontal="center"/>
    </xf>
    <xf numFmtId="164" fontId="21" fillId="2" borderId="0" xfId="0" applyNumberFormat="1" applyFont="1" applyFill="1" applyAlignment="1">
      <alignment horizontal="right"/>
    </xf>
    <xf numFmtId="166" fontId="21" fillId="2" borderId="0" xfId="2" applyNumberFormat="1" applyFont="1" applyFill="1" applyBorder="1" applyAlignment="1">
      <alignment horizontal="right"/>
    </xf>
    <xf numFmtId="0" fontId="15" fillId="0" borderId="0" xfId="0" applyFont="1" applyAlignment="1">
      <alignment vertical="center"/>
    </xf>
    <xf numFmtId="0" fontId="23" fillId="5" borderId="0" xfId="3" applyFont="1" applyFill="1" applyAlignment="1" applyProtection="1">
      <alignment horizontal="left" vertical="center"/>
    </xf>
    <xf numFmtId="0" fontId="24" fillId="5" borderId="0" xfId="0" applyFont="1" applyFill="1" applyAlignment="1">
      <alignment vertical="center"/>
    </xf>
    <xf numFmtId="0" fontId="25" fillId="5" borderId="0" xfId="0" applyFont="1" applyFill="1" applyAlignment="1">
      <alignment vertical="center"/>
    </xf>
    <xf numFmtId="0" fontId="25" fillId="5" borderId="0" xfId="0" applyFont="1" applyFill="1" applyAlignment="1">
      <alignment horizontal="right" vertical="center"/>
    </xf>
    <xf numFmtId="0" fontId="26" fillId="5" borderId="0" xfId="3" applyFont="1" applyFill="1" applyAlignment="1" applyProtection="1">
      <alignment horizontal="left" vertical="center"/>
    </xf>
    <xf numFmtId="0" fontId="24" fillId="5" borderId="0" xfId="0" applyFont="1" applyFill="1" applyAlignment="1">
      <alignment horizontal="right" vertical="center"/>
    </xf>
    <xf numFmtId="0" fontId="27" fillId="5" borderId="0" xfId="0" applyFont="1" applyFill="1" applyAlignment="1">
      <alignment vertical="center"/>
    </xf>
    <xf numFmtId="0" fontId="24" fillId="5" borderId="0" xfId="0" applyFont="1" applyFill="1" applyAlignment="1">
      <alignment horizontal="right" vertical="center" indent="1"/>
    </xf>
    <xf numFmtId="167" fontId="25" fillId="5" borderId="0" xfId="2" applyNumberFormat="1" applyFont="1" applyFill="1" applyBorder="1" applyAlignment="1" applyProtection="1">
      <alignment horizontal="right" vertical="center"/>
    </xf>
    <xf numFmtId="8" fontId="24" fillId="5" borderId="0" xfId="0" applyNumberFormat="1" applyFont="1" applyFill="1" applyAlignment="1">
      <alignment horizontal="center" vertical="center"/>
    </xf>
    <xf numFmtId="8" fontId="24" fillId="5" borderId="0" xfId="0" applyNumberFormat="1" applyFont="1" applyFill="1" applyAlignment="1">
      <alignment horizontal="right" vertical="center" indent="1"/>
    </xf>
    <xf numFmtId="8" fontId="25" fillId="5" borderId="0" xfId="0" applyNumberFormat="1" applyFont="1" applyFill="1" applyAlignment="1">
      <alignment horizontal="center" vertical="center"/>
    </xf>
    <xf numFmtId="0" fontId="14" fillId="0" borderId="0" xfId="0" applyFont="1" applyAlignment="1">
      <alignment horizontal="center" vertical="center"/>
    </xf>
    <xf numFmtId="40" fontId="6" fillId="3" borderId="0" xfId="1" applyNumberFormat="1" applyFont="1" applyFill="1" applyAlignment="1">
      <alignment horizontal="right" vertical="center"/>
    </xf>
    <xf numFmtId="40" fontId="14" fillId="0" borderId="0" xfId="1" applyNumberFormat="1" applyFont="1" applyAlignment="1">
      <alignment horizontal="right" vertical="center"/>
    </xf>
    <xf numFmtId="40" fontId="6" fillId="4" borderId="4" xfId="1" applyNumberFormat="1" applyFont="1" applyFill="1" applyBorder="1" applyAlignment="1">
      <alignment horizontal="right" vertical="center"/>
    </xf>
    <xf numFmtId="0" fontId="12" fillId="7" borderId="0" xfId="0" applyFont="1" applyFill="1"/>
    <xf numFmtId="0" fontId="33" fillId="0" borderId="0" xfId="0" applyFont="1" applyAlignment="1">
      <alignment vertical="top"/>
    </xf>
    <xf numFmtId="0" fontId="34" fillId="8" borderId="5" xfId="0" applyFont="1" applyFill="1" applyBorder="1" applyAlignment="1">
      <alignment horizontal="left" vertical="center" indent="1"/>
    </xf>
    <xf numFmtId="0" fontId="34" fillId="8" borderId="5" xfId="0" applyFont="1" applyFill="1" applyBorder="1" applyAlignment="1">
      <alignment horizontal="left" vertical="center"/>
    </xf>
    <xf numFmtId="0" fontId="35" fillId="8" borderId="5" xfId="0" applyFont="1" applyFill="1" applyBorder="1" applyAlignment="1">
      <alignment vertical="center"/>
    </xf>
    <xf numFmtId="0" fontId="0" fillId="0" borderId="0" xfId="0"/>
    <xf numFmtId="0" fontId="1" fillId="4" borderId="0" xfId="0" applyFont="1" applyFill="1"/>
    <xf numFmtId="0" fontId="7" fillId="4" borderId="0" xfId="0" applyFont="1" applyFill="1" applyAlignment="1">
      <alignment horizontal="left" wrapText="1" indent="1"/>
    </xf>
    <xf numFmtId="0" fontId="3" fillId="4" borderId="0" xfId="0" applyFont="1" applyFill="1"/>
    <xf numFmtId="0" fontId="7" fillId="4" borderId="0" xfId="0" applyFont="1" applyFill="1"/>
    <xf numFmtId="0" fontId="7" fillId="4" borderId="0" xfId="0" applyFont="1" applyFill="1" applyAlignment="1">
      <alignment horizontal="left" wrapText="1"/>
    </xf>
    <xf numFmtId="0" fontId="4" fillId="4" borderId="0" xfId="0" applyFont="1" applyFill="1" applyAlignment="1">
      <alignment horizontal="left" wrapText="1"/>
    </xf>
    <xf numFmtId="0" fontId="8" fillId="4" borderId="0" xfId="0" applyFont="1" applyFill="1" applyAlignment="1">
      <alignment horizontal="left" wrapText="1"/>
    </xf>
    <xf numFmtId="0" fontId="7" fillId="4" borderId="0" xfId="0" applyFont="1" applyFill="1" applyAlignment="1">
      <alignment horizontal="left"/>
    </xf>
    <xf numFmtId="0" fontId="36" fillId="4" borderId="0" xfId="0" applyFont="1" applyFill="1" applyAlignment="1">
      <alignment horizontal="left" wrapText="1"/>
    </xf>
    <xf numFmtId="0" fontId="1" fillId="0" borderId="0" xfId="0" applyFont="1"/>
    <xf numFmtId="0" fontId="41" fillId="0" borderId="3" xfId="0" applyFont="1" applyBorder="1" applyAlignment="1">
      <alignment horizontal="center" vertical="center"/>
    </xf>
    <xf numFmtId="0" fontId="30" fillId="0" borderId="4" xfId="0" applyFont="1" applyBorder="1" applyAlignment="1">
      <alignment horizontal="center" vertical="center"/>
    </xf>
    <xf numFmtId="0" fontId="37" fillId="9" borderId="6" xfId="0" applyFont="1" applyFill="1" applyBorder="1" applyAlignment="1">
      <alignment vertical="center"/>
    </xf>
    <xf numFmtId="0" fontId="37" fillId="9" borderId="7" xfId="0" applyFont="1" applyFill="1" applyBorder="1" applyAlignment="1">
      <alignment vertical="center"/>
    </xf>
    <xf numFmtId="0" fontId="37" fillId="9" borderId="8" xfId="0" applyFont="1" applyFill="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38" fillId="0" borderId="0" xfId="0" applyFont="1" applyAlignment="1">
      <alignment horizontal="center" vertical="center"/>
    </xf>
    <xf numFmtId="0" fontId="42" fillId="0" borderId="0" xfId="0" applyFont="1" applyAlignment="1">
      <alignment horizontal="center" vertical="center"/>
    </xf>
    <xf numFmtId="0" fontId="18" fillId="0" borderId="0" xfId="0" applyFont="1" applyAlignment="1">
      <alignment vertical="center"/>
    </xf>
    <xf numFmtId="0" fontId="15" fillId="0" borderId="11" xfId="0" applyFont="1" applyBorder="1" applyAlignment="1">
      <alignment vertical="center"/>
    </xf>
    <xf numFmtId="0" fontId="15" fillId="0" borderId="12" xfId="0" applyFont="1" applyBorder="1" applyAlignment="1">
      <alignment vertical="center"/>
    </xf>
    <xf numFmtId="0" fontId="15" fillId="0" borderId="13" xfId="0" applyFont="1" applyBorder="1" applyAlignment="1">
      <alignment vertical="center"/>
    </xf>
    <xf numFmtId="0" fontId="44" fillId="0" borderId="9" xfId="0" applyFont="1" applyBorder="1" applyAlignment="1">
      <alignment horizontal="left" vertical="center"/>
    </xf>
    <xf numFmtId="0" fontId="39" fillId="0" borderId="9" xfId="0" applyFont="1" applyBorder="1" applyAlignment="1">
      <alignment vertical="center"/>
    </xf>
    <xf numFmtId="0" fontId="44" fillId="5" borderId="0" xfId="0" applyFont="1" applyFill="1" applyAlignment="1">
      <alignment horizontal="left" vertical="top"/>
    </xf>
    <xf numFmtId="0" fontId="43" fillId="5" borderId="0" xfId="0" applyFont="1" applyFill="1" applyAlignment="1">
      <alignment horizontal="left" vertical="top"/>
    </xf>
    <xf numFmtId="8" fontId="43" fillId="5" borderId="0" xfId="0" applyNumberFormat="1" applyFont="1" applyFill="1" applyAlignment="1">
      <alignment horizontal="left" vertical="top"/>
    </xf>
    <xf numFmtId="0" fontId="44" fillId="0" borderId="0" xfId="0" applyFont="1" applyAlignment="1">
      <alignment horizontal="right"/>
    </xf>
    <xf numFmtId="0" fontId="45" fillId="9" borderId="7" xfId="0" applyFont="1" applyFill="1" applyBorder="1" applyAlignment="1">
      <alignment vertical="center"/>
    </xf>
    <xf numFmtId="0" fontId="47" fillId="4" borderId="3" xfId="0" applyFont="1" applyFill="1" applyBorder="1" applyAlignment="1" applyProtection="1">
      <alignment horizontal="center" vertical="center"/>
      <protection locked="0"/>
    </xf>
    <xf numFmtId="40" fontId="40" fillId="4" borderId="3" xfId="1" applyNumberFormat="1" applyFont="1" applyFill="1" applyBorder="1" applyAlignment="1">
      <alignment horizontal="right" vertical="center"/>
    </xf>
    <xf numFmtId="0" fontId="22" fillId="0" borderId="0" xfId="0" applyFont="1" applyAlignment="1">
      <alignment vertical="center"/>
    </xf>
    <xf numFmtId="0" fontId="41" fillId="0" borderId="0" xfId="0" applyFont="1"/>
    <xf numFmtId="0" fontId="41" fillId="0" borderId="0" xfId="0" applyFont="1" applyAlignment="1">
      <alignment vertical="top"/>
    </xf>
    <xf numFmtId="0" fontId="5" fillId="0" borderId="0" xfId="0" applyFont="1" applyAlignment="1">
      <alignment vertical="center"/>
    </xf>
    <xf numFmtId="0" fontId="5" fillId="0" borderId="0" xfId="0" applyFont="1" applyAlignment="1">
      <alignment vertical="top"/>
    </xf>
    <xf numFmtId="0" fontId="39" fillId="0" borderId="0" xfId="0" applyFont="1" applyAlignment="1">
      <alignment vertical="top"/>
    </xf>
    <xf numFmtId="0" fontId="15" fillId="0" borderId="0" xfId="0" applyFont="1"/>
    <xf numFmtId="0" fontId="49" fillId="0" borderId="0" xfId="0" applyFont="1" applyAlignment="1">
      <alignment vertical="center"/>
    </xf>
    <xf numFmtId="0" fontId="51" fillId="0" borderId="0" xfId="0" applyFont="1" applyAlignment="1">
      <alignment vertical="center"/>
    </xf>
    <xf numFmtId="0" fontId="31" fillId="0" borderId="0" xfId="0" applyFont="1" applyAlignment="1">
      <alignment vertical="center"/>
    </xf>
    <xf numFmtId="0" fontId="30" fillId="0" borderId="0" xfId="0" applyFont="1"/>
    <xf numFmtId="0" fontId="30" fillId="0" borderId="0" xfId="0" applyFont="1" applyAlignment="1">
      <alignment vertical="top"/>
    </xf>
    <xf numFmtId="0" fontId="15" fillId="0" borderId="17" xfId="0" applyFont="1" applyBorder="1" applyAlignment="1">
      <alignment vertical="center"/>
    </xf>
    <xf numFmtId="0" fontId="15" fillId="0" borderId="18" xfId="0" applyFont="1" applyBorder="1" applyAlignment="1">
      <alignment vertical="center"/>
    </xf>
    <xf numFmtId="0" fontId="52" fillId="0" borderId="0" xfId="0" applyFont="1" applyAlignment="1">
      <alignment vertical="center"/>
    </xf>
    <xf numFmtId="0" fontId="52" fillId="0" borderId="0" xfId="0" applyFont="1" applyAlignment="1">
      <alignment horizontal="right" vertical="center"/>
    </xf>
    <xf numFmtId="165" fontId="52" fillId="0" borderId="0" xfId="4" applyNumberFormat="1" applyFont="1" applyBorder="1" applyAlignment="1">
      <alignment vertical="center"/>
    </xf>
    <xf numFmtId="8" fontId="22" fillId="0" borderId="0" xfId="0" applyNumberFormat="1" applyFont="1" applyAlignment="1">
      <alignment vertical="center"/>
    </xf>
    <xf numFmtId="0" fontId="22" fillId="0" borderId="18" xfId="0" applyFont="1" applyBorder="1" applyAlignment="1">
      <alignment vertical="center"/>
    </xf>
    <xf numFmtId="10" fontId="52" fillId="0" borderId="0" xfId="0" applyNumberFormat="1" applyFont="1" applyAlignment="1">
      <alignment horizontal="right" vertical="center"/>
    </xf>
    <xf numFmtId="168" fontId="52" fillId="0" borderId="0" xfId="4" applyNumberFormat="1" applyFont="1" applyBorder="1" applyAlignment="1">
      <alignment vertical="center"/>
    </xf>
    <xf numFmtId="40" fontId="52" fillId="0" borderId="0" xfId="1" applyNumberFormat="1" applyFont="1" applyBorder="1" applyAlignment="1">
      <alignment horizontal="right" vertical="center"/>
    </xf>
    <xf numFmtId="40" fontId="52" fillId="0" borderId="0" xfId="0" applyNumberFormat="1" applyFont="1" applyAlignment="1">
      <alignment horizontal="right" vertical="center"/>
    </xf>
    <xf numFmtId="0" fontId="9" fillId="10" borderId="0" xfId="0" applyFont="1" applyFill="1" applyAlignment="1">
      <alignment vertical="center"/>
    </xf>
    <xf numFmtId="0" fontId="9" fillId="10" borderId="0" xfId="0" applyFont="1" applyFill="1" applyAlignment="1">
      <alignment horizontal="right" vertical="center"/>
    </xf>
    <xf numFmtId="8" fontId="9" fillId="10" borderId="0" xfId="0" applyNumberFormat="1" applyFont="1" applyFill="1" applyAlignment="1">
      <alignment vertical="center"/>
    </xf>
    <xf numFmtId="0" fontId="15" fillId="0" borderId="19" xfId="0" applyFont="1" applyBorder="1" applyAlignment="1">
      <alignment vertical="center"/>
    </xf>
    <xf numFmtId="0" fontId="15" fillId="0" borderId="20" xfId="0" applyFont="1" applyBorder="1" applyAlignment="1">
      <alignment vertical="center"/>
    </xf>
    <xf numFmtId="0" fontId="15" fillId="0" borderId="21" xfId="0" applyFont="1" applyBorder="1" applyAlignment="1">
      <alignment vertical="center"/>
    </xf>
    <xf numFmtId="0" fontId="52" fillId="5" borderId="0" xfId="0" applyFont="1" applyFill="1" applyAlignment="1">
      <alignment horizontal="center" vertical="center"/>
    </xf>
    <xf numFmtId="0" fontId="10" fillId="7" borderId="0" xfId="0" applyFont="1" applyFill="1" applyAlignment="1">
      <alignment vertical="center"/>
    </xf>
    <xf numFmtId="0" fontId="11" fillId="7" borderId="0" xfId="0" applyFont="1" applyFill="1" applyAlignment="1">
      <alignment vertical="center"/>
    </xf>
    <xf numFmtId="0" fontId="13" fillId="7" borderId="0" xfId="0" applyFont="1" applyFill="1" applyAlignment="1">
      <alignment horizontal="right"/>
    </xf>
    <xf numFmtId="0" fontId="54" fillId="7" borderId="0" xfId="0" applyFont="1" applyFill="1" applyAlignment="1">
      <alignment vertical="center"/>
    </xf>
    <xf numFmtId="0" fontId="56" fillId="0" borderId="0" xfId="0" applyFont="1" applyAlignment="1">
      <alignment vertical="center"/>
    </xf>
    <xf numFmtId="0" fontId="27" fillId="5" borderId="0" xfId="0" applyFont="1" applyFill="1" applyAlignment="1">
      <alignment horizontal="right" vertical="center"/>
    </xf>
    <xf numFmtId="0" fontId="27" fillId="5" borderId="0" xfId="0" applyFont="1" applyFill="1" applyAlignment="1">
      <alignment horizontal="center" vertical="center"/>
    </xf>
    <xf numFmtId="0" fontId="25" fillId="5" borderId="22" xfId="0" applyFont="1" applyFill="1" applyBorder="1" applyAlignment="1">
      <alignment horizontal="right" vertical="center"/>
    </xf>
    <xf numFmtId="167" fontId="25" fillId="5" borderId="22" xfId="2" applyNumberFormat="1" applyFont="1" applyFill="1" applyBorder="1" applyAlignment="1" applyProtection="1">
      <alignment horizontal="right" vertical="center"/>
    </xf>
    <xf numFmtId="0" fontId="28" fillId="5" borderId="0" xfId="0" applyFont="1" applyFill="1" applyAlignment="1">
      <alignment horizontal="right" vertical="center"/>
    </xf>
    <xf numFmtId="0" fontId="25" fillId="5" borderId="22" xfId="0" applyFont="1" applyFill="1" applyBorder="1" applyAlignment="1">
      <alignment horizontal="center" vertical="center"/>
    </xf>
    <xf numFmtId="167" fontId="25" fillId="6" borderId="22" xfId="2" applyNumberFormat="1" applyFont="1" applyFill="1" applyBorder="1" applyAlignment="1" applyProtection="1">
      <alignment horizontal="right" vertical="center"/>
    </xf>
    <xf numFmtId="0" fontId="17" fillId="5" borderId="0" xfId="0" applyFont="1" applyFill="1" applyAlignment="1">
      <alignment horizontal="left" vertical="center"/>
    </xf>
    <xf numFmtId="0" fontId="17" fillId="5" borderId="0" xfId="0" applyFont="1" applyFill="1" applyAlignment="1">
      <alignment horizontal="right" vertical="center" indent="1"/>
    </xf>
    <xf numFmtId="0" fontId="24" fillId="5" borderId="22" xfId="0" applyFont="1" applyFill="1" applyBorder="1" applyAlignment="1">
      <alignment horizontal="right" vertical="center"/>
    </xf>
    <xf numFmtId="0" fontId="24" fillId="5" borderId="23" xfId="0" applyFont="1" applyFill="1" applyBorder="1" applyAlignment="1">
      <alignment horizontal="right" vertical="center" indent="1"/>
    </xf>
    <xf numFmtId="0" fontId="57" fillId="5" borderId="0" xfId="0" applyFont="1" applyFill="1" applyAlignment="1">
      <alignment horizontal="right" vertical="center"/>
    </xf>
    <xf numFmtId="40" fontId="47" fillId="4" borderId="3" xfId="2" applyNumberFormat="1" applyFont="1" applyFill="1" applyBorder="1" applyAlignment="1" applyProtection="1">
      <alignment horizontal="center" vertical="center"/>
      <protection locked="0"/>
    </xf>
    <xf numFmtId="10" fontId="24" fillId="4" borderId="24" xfId="4" applyNumberFormat="1" applyFont="1" applyFill="1" applyBorder="1" applyAlignment="1" applyProtection="1">
      <alignment horizontal="center" vertical="center"/>
      <protection locked="0"/>
    </xf>
    <xf numFmtId="40" fontId="24" fillId="4" borderId="4" xfId="2" applyNumberFormat="1" applyFont="1" applyFill="1" applyBorder="1" applyAlignment="1" applyProtection="1">
      <alignment horizontal="center" vertical="center"/>
      <protection locked="0"/>
    </xf>
    <xf numFmtId="40" fontId="29" fillId="10" borderId="22" xfId="2" applyNumberFormat="1" applyFont="1" applyFill="1" applyBorder="1" applyAlignment="1" applyProtection="1">
      <alignment horizontal="center" vertical="center"/>
    </xf>
    <xf numFmtId="0" fontId="29" fillId="10" borderId="14" xfId="0" applyFont="1" applyFill="1" applyBorder="1" applyAlignment="1">
      <alignment horizontal="center" vertical="center"/>
    </xf>
    <xf numFmtId="0" fontId="29" fillId="10" borderId="15" xfId="0" applyFont="1" applyFill="1" applyBorder="1" applyAlignment="1">
      <alignment horizontal="center" vertical="center"/>
    </xf>
    <xf numFmtId="0" fontId="29" fillId="10" borderId="16" xfId="0" applyFont="1" applyFill="1" applyBorder="1" applyAlignment="1">
      <alignment horizontal="center" vertical="center"/>
    </xf>
    <xf numFmtId="0" fontId="30" fillId="0" borderId="17" xfId="0" applyFont="1" applyBorder="1" applyAlignment="1">
      <alignment horizontal="center"/>
    </xf>
    <xf numFmtId="0" fontId="30" fillId="0" borderId="0" xfId="0" applyFont="1" applyAlignment="1">
      <alignment horizontal="center"/>
    </xf>
    <xf numFmtId="0" fontId="30" fillId="0" borderId="18" xfId="0" applyFont="1" applyBorder="1" applyAlignment="1">
      <alignment horizontal="center"/>
    </xf>
    <xf numFmtId="0" fontId="30" fillId="0" borderId="17" xfId="0" applyFont="1" applyBorder="1" applyAlignment="1">
      <alignment horizontal="center" vertical="top"/>
    </xf>
    <xf numFmtId="0" fontId="30" fillId="0" borderId="0" xfId="0" applyFont="1" applyAlignment="1">
      <alignment horizontal="center" vertical="top"/>
    </xf>
    <xf numFmtId="0" fontId="30" fillId="0" borderId="18" xfId="0" applyFont="1" applyBorder="1" applyAlignment="1">
      <alignment horizontal="center" vertical="top"/>
    </xf>
    <xf numFmtId="0" fontId="24" fillId="4" borderId="1"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protection locked="0"/>
    </xf>
    <xf numFmtId="0" fontId="29" fillId="10" borderId="0" xfId="0" applyFont="1" applyFill="1" applyAlignment="1">
      <alignment horizontal="right" vertical="center" indent="1" shrinkToFit="1"/>
    </xf>
    <xf numFmtId="0" fontId="60" fillId="0" borderId="0" xfId="3" applyFont="1" applyAlignment="1" applyProtection="1"/>
    <xf numFmtId="0" fontId="32" fillId="4" borderId="0" xfId="3" applyFill="1" applyBorder="1" applyAlignment="1" applyProtection="1">
      <alignment horizontal="left" wrapText="1"/>
    </xf>
  </cellXfs>
  <cellStyles count="5">
    <cellStyle name="Comma" xfId="1" builtinId="3"/>
    <cellStyle name="Currency" xfId="2" builtinId="4"/>
    <cellStyle name="Hyperlink" xfId="3" builtinId="8" customBuiltin="1"/>
    <cellStyle name="Normal" xfId="0" builtinId="0"/>
    <cellStyle name="Percent" xfId="4" builtinId="5"/>
  </cellStyles>
  <dxfs count="4">
    <dxf>
      <fill>
        <patternFill>
          <bgColor indexed="22"/>
        </patternFill>
      </fill>
    </dxf>
    <dxf>
      <font>
        <condense val="0"/>
        <extend val="0"/>
        <color indexed="22"/>
      </font>
    </dxf>
    <dxf>
      <fill>
        <patternFill>
          <bgColor indexed="22"/>
        </patternFill>
      </fill>
    </dxf>
    <dxf>
      <font>
        <condense val="0"/>
        <extend val="0"/>
        <color indexed="2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800">
                <a:solidFill>
                  <a:schemeClr val="accent1"/>
                </a:solidFill>
              </a:rPr>
              <a:t>End-of-Year Balance</a:t>
            </a:r>
          </a:p>
        </c:rich>
      </c:tx>
      <c:layout>
        <c:manualLayout>
          <c:xMode val="edge"/>
          <c:yMode val="edge"/>
          <c:x val="0.69415417648159794"/>
          <c:y val="4.5410953057607235E-2"/>
        </c:manualLayout>
      </c:layout>
      <c:overlay val="0"/>
      <c:spPr>
        <a:noFill/>
        <a:ln w="25400">
          <a:noFill/>
        </a:ln>
      </c:spPr>
    </c:title>
    <c:autoTitleDeleted val="0"/>
    <c:plotArea>
      <c:layout>
        <c:manualLayout>
          <c:layoutTarget val="inner"/>
          <c:xMode val="edge"/>
          <c:yMode val="edge"/>
          <c:x val="0.10048622366288493"/>
          <c:y val="6.666695601977439E-2"/>
          <c:w val="0.89303079416531606"/>
          <c:h val="0.74241914523297736"/>
        </c:manualLayout>
      </c:layout>
      <c:lineChart>
        <c:grouping val="standard"/>
        <c:varyColors val="0"/>
        <c:ser>
          <c:idx val="0"/>
          <c:order val="0"/>
          <c:tx>
            <c:strRef>
              <c:f>'College Savings'!$I$29</c:f>
              <c:strCache>
                <c:ptCount val="1"/>
                <c:pt idx="0">
                  <c:v>End of Year Balance</c:v>
                </c:pt>
              </c:strCache>
            </c:strRef>
          </c:tx>
          <c:spPr>
            <a:ln w="25400">
              <a:solidFill>
                <a:schemeClr val="accent1"/>
              </a:solidFill>
              <a:prstDash val="solid"/>
            </a:ln>
          </c:spPr>
          <c:marker>
            <c:symbol val="circle"/>
            <c:size val="7"/>
            <c:spPr>
              <a:solidFill>
                <a:schemeClr val="accent1"/>
              </a:solidFill>
              <a:ln>
                <a:noFill/>
                <a:prstDash val="solid"/>
              </a:ln>
            </c:spPr>
          </c:marker>
          <c:cat>
            <c:strRef>
              <c:f>'College Savings'!$D$31:$D$55</c:f>
              <c:strCache>
                <c:ptCount val="25"/>
                <c:pt idx="0">
                  <c:v>2</c:v>
                </c:pt>
                <c:pt idx="1">
                  <c:v>3</c:v>
                </c:pt>
                <c:pt idx="2">
                  <c:v>4</c:v>
                </c:pt>
                <c:pt idx="3">
                  <c:v>5</c:v>
                </c:pt>
                <c:pt idx="4">
                  <c:v>6</c:v>
                </c:pt>
                <c:pt idx="5">
                  <c:v>7</c:v>
                </c:pt>
                <c:pt idx="6">
                  <c:v>8</c:v>
                </c:pt>
                <c:pt idx="7">
                  <c:v>9</c:v>
                </c:pt>
                <c:pt idx="8">
                  <c:v>10</c:v>
                </c:pt>
                <c:pt idx="9">
                  <c:v>11</c:v>
                </c:pt>
                <c:pt idx="10">
                  <c:v>12</c:v>
                </c:pt>
                <c:pt idx="11">
                  <c:v>C-1</c:v>
                </c:pt>
                <c:pt idx="12">
                  <c:v>C-2</c:v>
                </c:pt>
                <c:pt idx="13">
                  <c:v>C-3</c:v>
                </c:pt>
                <c:pt idx="14">
                  <c:v>C-4</c:v>
                </c:pt>
                <c:pt idx="15">
                  <c:v>C-5</c:v>
                </c:pt>
                <c:pt idx="16">
                  <c:v>C-6</c:v>
                </c:pt>
                <c:pt idx="17">
                  <c:v>C-7</c:v>
                </c:pt>
                <c:pt idx="18">
                  <c:v>C-8</c:v>
                </c:pt>
                <c:pt idx="19">
                  <c:v> - </c:v>
                </c:pt>
                <c:pt idx="20">
                  <c:v> - </c:v>
                </c:pt>
                <c:pt idx="21">
                  <c:v> - </c:v>
                </c:pt>
                <c:pt idx="22">
                  <c:v> - </c:v>
                </c:pt>
                <c:pt idx="23">
                  <c:v> - </c:v>
                </c:pt>
                <c:pt idx="24">
                  <c:v> - </c:v>
                </c:pt>
              </c:strCache>
            </c:strRef>
          </c:cat>
          <c:val>
            <c:numRef>
              <c:f>'College Savings'!$I$31:$I$55</c:f>
              <c:numCache>
                <c:formatCode>#,##0.00_);[Red]\(#,##0.00\)</c:formatCode>
                <c:ptCount val="25"/>
                <c:pt idx="0">
                  <c:v>4093.7284790328745</c:v>
                </c:pt>
                <c:pt idx="1">
                  <c:v>8208.3691440922339</c:v>
                </c:pt>
                <c:pt idx="2">
                  <c:v>12501.328939009947</c:v>
                </c:pt>
                <c:pt idx="3">
                  <c:v>16980.335807648396</c:v>
                </c:pt>
                <c:pt idx="4">
                  <c:v>21653.452605308725</c:v>
                </c:pt>
                <c:pt idx="5">
                  <c:v>26268.257183950358</c:v>
                </c:pt>
                <c:pt idx="6">
                  <c:v>30978.723082614521</c:v>
                </c:pt>
                <c:pt idx="7">
                  <c:v>35371.660957926309</c:v>
                </c:pt>
                <c:pt idx="8">
                  <c:v>39954.978728644128</c:v>
                </c:pt>
                <c:pt idx="9">
                  <c:v>44736.92702466614</c:v>
                </c:pt>
                <c:pt idx="10">
                  <c:v>48682.776323038794</c:v>
                </c:pt>
                <c:pt idx="11">
                  <c:v>40279.577123189418</c:v>
                </c:pt>
                <c:pt idx="12">
                  <c:v>27418.473981290896</c:v>
                </c:pt>
                <c:pt idx="13">
                  <c:v>14000.000000000058</c:v>
                </c:pt>
                <c:pt idx="14">
                  <c:v>6.0026650317013264E-11</c:v>
                </c:pt>
                <c:pt idx="15">
                  <c:v>6.2628068259468558E-11</c:v>
                </c:pt>
                <c:pt idx="16">
                  <c:v>6.5342225714716725E-11</c:v>
                </c:pt>
                <c:pt idx="17">
                  <c:v>6.8174008555780077E-11</c:v>
                </c:pt>
                <c:pt idx="18">
                  <c:v>7.112851439825987E-11</c:v>
                </c:pt>
                <c:pt idx="19">
                  <c:v>7.4211061776776162E-11</c:v>
                </c:pt>
                <c:pt idx="20">
                  <c:v>7.7427199719093545E-11</c:v>
                </c:pt>
                <c:pt idx="21">
                  <c:v>8.0782717735167667E-11</c:v>
                </c:pt>
                <c:pt idx="22">
                  <c:v>8.4283656239094226E-11</c:v>
                </c:pt>
                <c:pt idx="23">
                  <c:v>8.7936317422721368E-11</c:v>
                </c:pt>
                <c:pt idx="24">
                  <c:v>9.1747276600499686E-11</c:v>
                </c:pt>
              </c:numCache>
            </c:numRef>
          </c:val>
          <c:smooth val="0"/>
          <c:extLst>
            <c:ext xmlns:c16="http://schemas.microsoft.com/office/drawing/2014/chart" uri="{C3380CC4-5D6E-409C-BE32-E72D297353CC}">
              <c16:uniqueId val="{00000000-4B71-4F2E-AC35-EEEDBA8ECE5E}"/>
            </c:ext>
          </c:extLst>
        </c:ser>
        <c:dLbls>
          <c:showLegendKey val="0"/>
          <c:showVal val="0"/>
          <c:showCatName val="0"/>
          <c:showSerName val="0"/>
          <c:showPercent val="0"/>
          <c:showBubbleSize val="0"/>
        </c:dLbls>
        <c:marker val="1"/>
        <c:smooth val="0"/>
        <c:axId val="173646592"/>
        <c:axId val="175899776"/>
      </c:lineChart>
      <c:catAx>
        <c:axId val="173646592"/>
        <c:scaling>
          <c:orientation val="minMax"/>
        </c:scaling>
        <c:delete val="0"/>
        <c:axPos val="b"/>
        <c:title>
          <c:tx>
            <c:rich>
              <a:bodyPr/>
              <a:lstStyle/>
              <a:p>
                <a:pPr>
                  <a:defRPr sz="1000" b="1" i="0" u="none" strike="noStrike" baseline="0">
                    <a:solidFill>
                      <a:schemeClr val="tx2"/>
                    </a:solidFill>
                    <a:latin typeface="Arial"/>
                    <a:ea typeface="Arial"/>
                    <a:cs typeface="Arial"/>
                  </a:defRPr>
                </a:pPr>
                <a:r>
                  <a:rPr lang="en-US">
                    <a:solidFill>
                      <a:schemeClr val="accent1"/>
                    </a:solidFill>
                  </a:rPr>
                  <a:t>SCHOOL YEAR</a:t>
                </a:r>
              </a:p>
            </c:rich>
          </c:tx>
          <c:layout>
            <c:manualLayout>
              <c:xMode val="edge"/>
              <c:yMode val="edge"/>
              <c:x val="0.47321136777806588"/>
              <c:y val="0.89739490922967446"/>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1" i="0" u="none" strike="noStrike" baseline="0">
                <a:solidFill>
                  <a:schemeClr val="accent1"/>
                </a:solidFill>
                <a:latin typeface="Arial"/>
                <a:ea typeface="Arial"/>
                <a:cs typeface="Arial"/>
              </a:defRPr>
            </a:pPr>
            <a:endParaRPr lang="en-US"/>
          </a:p>
        </c:txPr>
        <c:crossAx val="175899776"/>
        <c:crosses val="autoZero"/>
        <c:auto val="1"/>
        <c:lblAlgn val="ctr"/>
        <c:lblOffset val="100"/>
        <c:tickLblSkip val="1"/>
        <c:tickMarkSkip val="1"/>
        <c:noMultiLvlLbl val="0"/>
      </c:catAx>
      <c:valAx>
        <c:axId val="175899776"/>
        <c:scaling>
          <c:orientation val="minMax"/>
        </c:scaling>
        <c:delete val="0"/>
        <c:axPos val="l"/>
        <c:numFmt formatCode="_(\$* #,##0_);_(\$* \(#,##0\);_(\$* &quot;-&quot;??_);_(@_)"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73646592"/>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14</xdr:row>
      <xdr:rowOff>71438</xdr:rowOff>
    </xdr:from>
    <xdr:to>
      <xdr:col>9</xdr:col>
      <xdr:colOff>9525</xdr:colOff>
      <xdr:row>27</xdr:row>
      <xdr:rowOff>66675</xdr:rowOff>
    </xdr:to>
    <xdr:graphicFrame macro="">
      <xdr:nvGraphicFramePr>
        <xdr:cNvPr id="1028" name="Chart 4">
          <a:extLst>
            <a:ext uri="{FF2B5EF4-FFF2-40B4-BE49-F238E27FC236}">
              <a16:creationId xmlns:a16="http://schemas.microsoft.com/office/drawing/2014/main" id="{00000000-0008-0000-00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785812</xdr:colOff>
      <xdr:row>0</xdr:row>
      <xdr:rowOff>109537</xdr:rowOff>
    </xdr:from>
    <xdr:to>
      <xdr:col>8</xdr:col>
      <xdr:colOff>1160479</xdr:colOff>
      <xdr:row>0</xdr:row>
      <xdr:rowOff>400496</xdr:rowOff>
    </xdr:to>
    <xdr:pic>
      <xdr:nvPicPr>
        <xdr:cNvPr id="3" name="Picture 2" descr="A black and white logo&#10;&#10;Description automatically generated">
          <a:hlinkClick xmlns:r="http://schemas.openxmlformats.org/officeDocument/2006/relationships" r:id="rId2"/>
          <a:extLst>
            <a:ext uri="{FF2B5EF4-FFF2-40B4-BE49-F238E27FC236}">
              <a16:creationId xmlns:a16="http://schemas.microsoft.com/office/drawing/2014/main" id="{0B680FEE-776D-5DE0-06C8-7D0F4D86C0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05487" y="109537"/>
          <a:ext cx="1546242" cy="2909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0</xdr:row>
      <xdr:rowOff>47625</xdr:rowOff>
    </xdr:from>
    <xdr:ext cx="1485900" cy="295275"/>
    <xdr:pic>
      <xdr:nvPicPr>
        <xdr:cNvPr id="2" name="image11.png">
          <a:hlinkClick xmlns:r="http://schemas.openxmlformats.org/officeDocument/2006/relationships" r:id="rId1"/>
          <a:extLst>
            <a:ext uri="{FF2B5EF4-FFF2-40B4-BE49-F238E27FC236}">
              <a16:creationId xmlns:a16="http://schemas.microsoft.com/office/drawing/2014/main" id="{8E7B8320-AAE5-4ACB-914F-74FC92F1F336}"/>
            </a:ext>
          </a:extLst>
        </xdr:cNvPr>
        <xdr:cNvPicPr preferRelativeResize="0"/>
      </xdr:nvPicPr>
      <xdr:blipFill>
        <a:blip xmlns:r="http://schemas.openxmlformats.org/officeDocument/2006/relationships" r:embed="rId2" cstate="print"/>
        <a:stretch>
          <a:fillRect/>
        </a:stretch>
      </xdr:blipFill>
      <xdr:spPr>
        <a:xfrm>
          <a:off x="5319713" y="47625"/>
          <a:ext cx="1485900" cy="295275"/>
        </a:xfrm>
        <a:prstGeom prst="rect">
          <a:avLst/>
        </a:prstGeom>
        <a:noFill/>
      </xdr:spPr>
    </xdr:pic>
    <xdr:clientData fLocksWithSheet="0"/>
  </xdr:oneCellAnchor>
</xdr:wsDr>
</file>

<file path=xl/theme/theme1.xml><?xml version="1.0" encoding="utf-8"?>
<a:theme xmlns:a="http://schemas.openxmlformats.org/drawingml/2006/main" name="Vertex42 2019">
  <a:themeElements>
    <a:clrScheme name="Custom 14">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628923"/>
      </a:accent5>
      <a:accent6>
        <a:srgbClr val="7860B4"/>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Calculators/college-savings.html" TargetMode="External"/><Relationship Id="rId1" Type="http://schemas.openxmlformats.org/officeDocument/2006/relationships/hyperlink" Target="https://www.vertex42.com/Calculators/college-savings.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Calculators/college-savings.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2.png"/><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Q55"/>
  <sheetViews>
    <sheetView showGridLines="0" tabSelected="1" workbookViewId="0">
      <selection activeCell="E3" sqref="E3:F3"/>
    </sheetView>
  </sheetViews>
  <sheetFormatPr defaultColWidth="9.140625" defaultRowHeight="12.75" x14ac:dyDescent="0.2"/>
  <cols>
    <col min="1" max="1" width="1.85546875" style="2" customWidth="1"/>
    <col min="2" max="4" width="7.5703125" style="2" customWidth="1"/>
    <col min="5" max="6" width="17.5703125" style="2" customWidth="1"/>
    <col min="7" max="7" width="15.5703125" style="2" customWidth="1"/>
    <col min="8" max="9" width="17.5703125" style="2" customWidth="1"/>
    <col min="10" max="10" width="1.85546875" style="2" customWidth="1"/>
    <col min="11" max="11" width="6.5703125" style="2" customWidth="1"/>
    <col min="12" max="12" width="3.5703125" style="2" customWidth="1"/>
    <col min="13" max="13" width="9.5703125" style="2" customWidth="1"/>
    <col min="14" max="14" width="10.5703125" style="2" customWidth="1"/>
    <col min="15" max="15" width="9.5703125" style="2" customWidth="1"/>
    <col min="16" max="16" width="10.5703125" style="2" customWidth="1"/>
    <col min="17" max="17" width="9.5703125" style="2" customWidth="1"/>
    <col min="18" max="16384" width="9.140625" style="2"/>
  </cols>
  <sheetData>
    <row r="1" spans="1:17" ht="40.15" customHeight="1" x14ac:dyDescent="0.2">
      <c r="A1" s="98"/>
      <c r="B1" s="101" t="s">
        <v>79</v>
      </c>
      <c r="C1" s="99"/>
      <c r="D1" s="99"/>
      <c r="E1" s="30"/>
      <c r="F1" s="30"/>
      <c r="G1" s="30"/>
      <c r="H1" s="100"/>
      <c r="I1" s="100"/>
      <c r="J1" s="98"/>
      <c r="L1" s="1" t="s">
        <v>6</v>
      </c>
    </row>
    <row r="2" spans="1:17" s="13" customFormat="1" ht="10.15" customHeight="1" x14ac:dyDescent="0.2">
      <c r="A2" s="14"/>
      <c r="B2" s="14"/>
      <c r="C2" s="15"/>
      <c r="D2" s="15"/>
      <c r="E2" s="15"/>
      <c r="F2" s="15"/>
      <c r="G2" s="16"/>
      <c r="H2" s="16"/>
      <c r="I2" s="17"/>
      <c r="J2" s="18"/>
      <c r="L2" s="31" t="s">
        <v>51</v>
      </c>
    </row>
    <row r="3" spans="1:17" s="13" customFormat="1" ht="18" customHeight="1" thickBot="1" x14ac:dyDescent="0.25">
      <c r="A3" s="15"/>
      <c r="B3" s="15"/>
      <c r="C3" s="15"/>
      <c r="D3" s="19" t="s">
        <v>7</v>
      </c>
      <c r="E3" s="128" t="s">
        <v>22</v>
      </c>
      <c r="F3" s="129"/>
      <c r="G3" s="16"/>
      <c r="H3" s="16"/>
      <c r="I3" s="16"/>
      <c r="J3" s="16"/>
      <c r="M3" s="3"/>
    </row>
    <row r="4" spans="1:17" s="13" customFormat="1" ht="22.15" customHeight="1" x14ac:dyDescent="0.2">
      <c r="A4" s="15"/>
      <c r="B4" s="15"/>
      <c r="C4" s="15"/>
      <c r="D4" s="15"/>
      <c r="E4" s="15"/>
      <c r="F4" s="15"/>
      <c r="G4" s="20"/>
      <c r="H4" s="103" t="s">
        <v>21</v>
      </c>
      <c r="I4" s="104">
        <f>IF(ISERROR(I10),F10,I10)</f>
        <v>15</v>
      </c>
      <c r="J4" s="16"/>
      <c r="L4" s="48"/>
      <c r="M4" s="65" t="s">
        <v>64</v>
      </c>
      <c r="N4" s="49"/>
      <c r="O4" s="49"/>
      <c r="P4" s="49"/>
      <c r="Q4" s="50"/>
    </row>
    <row r="5" spans="1:17" s="13" customFormat="1" ht="18" customHeight="1" x14ac:dyDescent="0.2">
      <c r="A5" s="15"/>
      <c r="B5" s="61" t="s">
        <v>55</v>
      </c>
      <c r="C5" s="15"/>
      <c r="D5" s="15"/>
      <c r="E5" s="21" t="s">
        <v>8</v>
      </c>
      <c r="F5" s="66">
        <v>7</v>
      </c>
      <c r="G5" s="16"/>
      <c r="H5" s="105" t="s">
        <v>19</v>
      </c>
      <c r="I5" s="106">
        <f ca="1">SUM(OFFSET(E29,2,0,I4,1))</f>
        <v>62500</v>
      </c>
      <c r="J5" s="16"/>
      <c r="L5" s="51"/>
      <c r="M5" s="69" t="s">
        <v>66</v>
      </c>
      <c r="Q5" s="52"/>
    </row>
    <row r="6" spans="1:17" s="13" customFormat="1" ht="18" customHeight="1" x14ac:dyDescent="0.2">
      <c r="A6" s="15"/>
      <c r="B6" s="61" t="s">
        <v>56</v>
      </c>
      <c r="C6" s="15"/>
      <c r="D6" s="15"/>
      <c r="E6" s="21" t="s">
        <v>29</v>
      </c>
      <c r="F6" s="115">
        <v>0</v>
      </c>
      <c r="G6" s="16"/>
      <c r="H6" s="17" t="s">
        <v>20</v>
      </c>
      <c r="I6" s="22">
        <f ca="1">SUM(OFFSET(F29,2,0,I4,1))</f>
        <v>14324.837529717022</v>
      </c>
      <c r="J6" s="16"/>
      <c r="L6" s="51"/>
      <c r="M6" s="70" t="s">
        <v>67</v>
      </c>
      <c r="Q6" s="52"/>
    </row>
    <row r="7" spans="1:17" s="13" customFormat="1" ht="18" customHeight="1" x14ac:dyDescent="0.2">
      <c r="A7" s="15"/>
      <c r="B7" s="62"/>
      <c r="C7" s="19"/>
      <c r="D7" s="19"/>
      <c r="E7" s="21" t="s">
        <v>11</v>
      </c>
      <c r="F7" s="116">
        <v>4.2500000000000003E-2</v>
      </c>
      <c r="G7" s="16"/>
      <c r="H7" s="17" t="s">
        <v>2</v>
      </c>
      <c r="I7" s="22">
        <f ca="1">SUM(OFFSET(G29,1,0,I4+1,1))+SUM(OFFSET(H29,1,0,I4+1,1))</f>
        <v>48175.162470283052</v>
      </c>
      <c r="J7" s="16"/>
      <c r="L7" s="59" t="s">
        <v>55</v>
      </c>
      <c r="M7" s="71" t="s">
        <v>68</v>
      </c>
      <c r="Q7" s="52"/>
    </row>
    <row r="8" spans="1:17" s="13" customFormat="1" ht="18" customHeight="1" x14ac:dyDescent="0.2">
      <c r="A8" s="23"/>
      <c r="B8" s="63"/>
      <c r="C8" s="23"/>
      <c r="D8" s="23"/>
      <c r="E8" s="24"/>
      <c r="F8" s="23"/>
      <c r="G8" s="25"/>
      <c r="H8" s="25"/>
      <c r="I8" s="25"/>
      <c r="J8" s="25"/>
      <c r="L8" s="59" t="s">
        <v>56</v>
      </c>
      <c r="M8" s="71" t="s">
        <v>69</v>
      </c>
      <c r="Q8" s="52"/>
    </row>
    <row r="9" spans="1:17" s="13" customFormat="1" ht="18" customHeight="1" x14ac:dyDescent="0.2">
      <c r="A9" s="15"/>
      <c r="B9" s="62"/>
      <c r="C9" s="110"/>
      <c r="D9" s="110"/>
      <c r="E9" s="111"/>
      <c r="F9" s="114" t="s">
        <v>4</v>
      </c>
      <c r="G9" s="16"/>
      <c r="H9" s="16"/>
      <c r="I9" s="107" t="s">
        <v>31</v>
      </c>
      <c r="J9" s="16"/>
      <c r="L9" s="59" t="s">
        <v>57</v>
      </c>
      <c r="M9" s="71" t="s">
        <v>70</v>
      </c>
      <c r="Q9" s="52"/>
    </row>
    <row r="10" spans="1:17" s="13" customFormat="1" ht="18" customHeight="1" x14ac:dyDescent="0.2">
      <c r="A10" s="15"/>
      <c r="B10" s="61" t="s">
        <v>57</v>
      </c>
      <c r="C10" s="112"/>
      <c r="D10" s="112"/>
      <c r="E10" s="113" t="s">
        <v>18</v>
      </c>
      <c r="F10" s="66">
        <v>12</v>
      </c>
      <c r="G10" s="16"/>
      <c r="H10" s="105" t="s">
        <v>13</v>
      </c>
      <c r="I10" s="108">
        <f>INDEX(B30:B55,MATCH(9E+307,E30:E55))</f>
        <v>15</v>
      </c>
      <c r="J10" s="16"/>
      <c r="L10" s="59" t="s">
        <v>58</v>
      </c>
      <c r="M10" s="71" t="s">
        <v>71</v>
      </c>
      <c r="Q10" s="52"/>
    </row>
    <row r="11" spans="1:17" s="13" customFormat="1" ht="18" customHeight="1" x14ac:dyDescent="0.2">
      <c r="A11" s="15"/>
      <c r="B11" s="15"/>
      <c r="C11" s="19"/>
      <c r="D11" s="19"/>
      <c r="E11" s="21" t="s">
        <v>3</v>
      </c>
      <c r="F11" s="116" t="s">
        <v>1</v>
      </c>
      <c r="G11" s="16"/>
      <c r="H11" s="17" t="s">
        <v>15</v>
      </c>
      <c r="I11" s="22">
        <f>INDEX(E31:E55,I10)</f>
        <v>14000</v>
      </c>
      <c r="J11" s="16"/>
      <c r="L11" s="60"/>
      <c r="M11" s="72" t="s">
        <v>72</v>
      </c>
      <c r="Q11" s="52"/>
    </row>
    <row r="12" spans="1:17" s="13" customFormat="1" ht="18" customHeight="1" x14ac:dyDescent="0.2">
      <c r="A12" s="15"/>
      <c r="B12" s="15"/>
      <c r="C12" s="19"/>
      <c r="D12" s="19"/>
      <c r="E12" s="21" t="s">
        <v>12</v>
      </c>
      <c r="F12" s="117">
        <v>0</v>
      </c>
      <c r="G12" s="16"/>
      <c r="H12" s="17" t="s">
        <v>14</v>
      </c>
      <c r="I12" s="22">
        <f>INDEX(I31:I55,I10-1)</f>
        <v>14000.000000000058</v>
      </c>
      <c r="J12" s="16"/>
      <c r="L12" s="51"/>
      <c r="N12" s="53" t="s">
        <v>59</v>
      </c>
      <c r="P12" s="54" t="s">
        <v>62</v>
      </c>
      <c r="Q12" s="52"/>
    </row>
    <row r="13" spans="1:17" s="13" customFormat="1" ht="18" customHeight="1" x14ac:dyDescent="0.2">
      <c r="A13" s="15"/>
      <c r="B13" s="15"/>
      <c r="C13" s="130" t="str">
        <f>F11&amp;" Deposit Amount"</f>
        <v>Monthly Deposit Amount</v>
      </c>
      <c r="D13" s="130"/>
      <c r="E13" s="130"/>
      <c r="F13" s="118">
        <f>O42</f>
        <v>334.54973937696565</v>
      </c>
      <c r="G13" s="25"/>
      <c r="H13" s="17" t="s">
        <v>16</v>
      </c>
      <c r="I13" s="109">
        <f>I12-I11</f>
        <v>5.8207660913467407E-11</v>
      </c>
      <c r="J13" s="16"/>
      <c r="L13" s="51"/>
      <c r="M13" s="55" t="s">
        <v>63</v>
      </c>
      <c r="N13" s="46" t="s">
        <v>60</v>
      </c>
      <c r="P13" s="47" t="s">
        <v>61</v>
      </c>
      <c r="Q13" s="52"/>
    </row>
    <row r="14" spans="1:17" s="13" customFormat="1" ht="10.15" customHeight="1" thickBot="1" x14ac:dyDescent="0.25">
      <c r="A14" s="15"/>
      <c r="B14" s="15"/>
      <c r="C14" s="15"/>
      <c r="D14" s="15"/>
      <c r="E14" s="15"/>
      <c r="F14" s="15"/>
      <c r="G14" s="25"/>
      <c r="H14" s="25"/>
      <c r="I14" s="17"/>
      <c r="J14" s="16"/>
      <c r="L14" s="56"/>
      <c r="M14" s="57"/>
      <c r="N14" s="57"/>
      <c r="O14" s="57"/>
      <c r="P14" s="57"/>
      <c r="Q14" s="58"/>
    </row>
    <row r="15" spans="1:17" ht="14.1" customHeight="1" x14ac:dyDescent="0.2">
      <c r="H15" s="4"/>
    </row>
    <row r="16" spans="1:17" ht="14.1" customHeight="1" x14ac:dyDescent="0.2">
      <c r="L16" s="73" t="s">
        <v>73</v>
      </c>
      <c r="M16" s="74"/>
      <c r="N16" s="74"/>
      <c r="O16" s="74"/>
      <c r="P16" s="74"/>
      <c r="Q16" s="74"/>
    </row>
    <row r="17" spans="2:17" ht="14.1" customHeight="1" x14ac:dyDescent="0.2">
      <c r="E17" s="5" t="s">
        <v>32</v>
      </c>
      <c r="F17" s="5" t="s">
        <v>41</v>
      </c>
      <c r="L17" s="74"/>
      <c r="M17" s="97" t="s">
        <v>65</v>
      </c>
      <c r="N17" s="74"/>
      <c r="O17" s="74"/>
      <c r="P17" s="74"/>
      <c r="Q17" s="74"/>
    </row>
    <row r="18" spans="2:17" ht="14.1" customHeight="1" x14ac:dyDescent="0.2">
      <c r="E18" s="6" t="s">
        <v>33</v>
      </c>
      <c r="F18" s="2">
        <v>1</v>
      </c>
      <c r="L18" s="74"/>
      <c r="M18" s="74"/>
      <c r="N18" s="74"/>
      <c r="O18" s="74"/>
      <c r="P18" s="74"/>
      <c r="Q18" s="74"/>
    </row>
    <row r="19" spans="2:17" ht="14.1" customHeight="1" x14ac:dyDescent="0.2">
      <c r="E19" s="6" t="s">
        <v>34</v>
      </c>
      <c r="F19" s="2">
        <v>2</v>
      </c>
      <c r="L19" s="74"/>
      <c r="N19" s="74"/>
      <c r="O19" s="74"/>
      <c r="P19" s="74"/>
      <c r="Q19" s="74"/>
    </row>
    <row r="20" spans="2:17" ht="14.1" customHeight="1" x14ac:dyDescent="0.2">
      <c r="E20" s="6" t="s">
        <v>35</v>
      </c>
      <c r="F20" s="2">
        <v>4</v>
      </c>
      <c r="L20" s="77" t="s">
        <v>74</v>
      </c>
      <c r="N20" s="74"/>
      <c r="O20" s="74"/>
      <c r="P20" s="74"/>
      <c r="Q20" s="74"/>
    </row>
    <row r="21" spans="2:17" ht="14.1" customHeight="1" x14ac:dyDescent="0.2">
      <c r="E21" s="6" t="s">
        <v>36</v>
      </c>
      <c r="F21" s="2">
        <v>6</v>
      </c>
      <c r="L21" s="75" t="s">
        <v>76</v>
      </c>
      <c r="N21" s="74"/>
      <c r="O21" s="74"/>
      <c r="P21" s="74"/>
      <c r="Q21" s="74"/>
    </row>
    <row r="22" spans="2:17" ht="14.1" customHeight="1" x14ac:dyDescent="0.2">
      <c r="E22" s="6" t="s">
        <v>1</v>
      </c>
      <c r="F22" s="2">
        <v>12</v>
      </c>
      <c r="L22" s="131" t="s">
        <v>75</v>
      </c>
      <c r="N22" s="74"/>
      <c r="O22" s="74"/>
      <c r="P22" s="74"/>
      <c r="Q22" s="74"/>
    </row>
    <row r="23" spans="2:17" ht="14.1" customHeight="1" x14ac:dyDescent="0.2">
      <c r="E23" s="6" t="s">
        <v>37</v>
      </c>
      <c r="F23" s="2">
        <v>24</v>
      </c>
      <c r="L23" s="74"/>
      <c r="N23" s="74"/>
      <c r="O23" s="74"/>
      <c r="P23" s="74"/>
      <c r="Q23" s="74"/>
    </row>
    <row r="24" spans="2:17" ht="14.1" customHeight="1" x14ac:dyDescent="0.2">
      <c r="E24" s="7" t="s">
        <v>38</v>
      </c>
      <c r="F24" s="2">
        <v>26</v>
      </c>
      <c r="L24" s="74"/>
      <c r="M24" s="75"/>
      <c r="N24" s="74"/>
      <c r="O24" s="74"/>
      <c r="P24" s="74"/>
      <c r="Q24" s="74"/>
    </row>
    <row r="25" spans="2:17" ht="14.1" customHeight="1" x14ac:dyDescent="0.2">
      <c r="E25" s="7" t="s">
        <v>39</v>
      </c>
      <c r="F25" s="2">
        <v>52</v>
      </c>
      <c r="L25" s="74"/>
      <c r="M25" s="76"/>
      <c r="N25" s="74"/>
      <c r="O25" s="74"/>
      <c r="P25" s="74"/>
      <c r="Q25" s="74"/>
    </row>
    <row r="26" spans="2:17" ht="14.1" customHeight="1" x14ac:dyDescent="0.2">
      <c r="E26" s="7" t="s">
        <v>40</v>
      </c>
      <c r="F26" s="2">
        <v>365</v>
      </c>
      <c r="L26" s="74"/>
      <c r="M26" s="76"/>
      <c r="N26" s="74"/>
      <c r="O26" s="74"/>
      <c r="P26" s="74"/>
      <c r="Q26" s="74"/>
    </row>
    <row r="27" spans="2:17" ht="14.1" customHeight="1" x14ac:dyDescent="0.2">
      <c r="H27" s="4"/>
      <c r="L27" s="74"/>
      <c r="M27" s="76"/>
      <c r="N27" s="74"/>
      <c r="O27" s="74"/>
      <c r="P27" s="74"/>
      <c r="Q27" s="74"/>
    </row>
    <row r="28" spans="2:17" ht="24" customHeight="1" x14ac:dyDescent="0.25">
      <c r="B28" s="102" t="s">
        <v>17</v>
      </c>
      <c r="E28" s="64" t="s">
        <v>58</v>
      </c>
      <c r="H28" s="4"/>
      <c r="L28" s="74"/>
      <c r="M28" s="74"/>
      <c r="N28" s="74"/>
      <c r="O28" s="74"/>
      <c r="P28" s="74"/>
      <c r="Q28" s="74"/>
    </row>
    <row r="29" spans="2:17" ht="32.1" customHeight="1" x14ac:dyDescent="0.2">
      <c r="B29" s="8" t="s">
        <v>0</v>
      </c>
      <c r="C29" s="8" t="s">
        <v>9</v>
      </c>
      <c r="D29" s="9" t="s">
        <v>10</v>
      </c>
      <c r="E29" s="9" t="s">
        <v>50</v>
      </c>
      <c r="F29" s="9" t="s">
        <v>46</v>
      </c>
      <c r="G29" s="9" t="s">
        <v>47</v>
      </c>
      <c r="H29" s="9" t="s">
        <v>48</v>
      </c>
      <c r="I29" s="9" t="s">
        <v>49</v>
      </c>
      <c r="L29" s="74"/>
      <c r="M29" s="74"/>
      <c r="N29" s="74"/>
      <c r="O29" s="74"/>
      <c r="P29" s="74"/>
      <c r="Q29" s="74"/>
    </row>
    <row r="30" spans="2:17" ht="15" hidden="1" customHeight="1" x14ac:dyDescent="0.2">
      <c r="B30" s="10">
        <v>0</v>
      </c>
      <c r="C30" s="10"/>
      <c r="D30" s="10"/>
      <c r="E30" s="11"/>
      <c r="F30" s="10"/>
      <c r="G30" s="11">
        <f>F6</f>
        <v>0</v>
      </c>
      <c r="H30" s="10"/>
      <c r="I30" s="12">
        <f>$F$6</f>
        <v>0</v>
      </c>
      <c r="L30" s="74"/>
      <c r="M30" s="74"/>
      <c r="N30" s="74"/>
      <c r="O30" s="74"/>
      <c r="P30" s="74"/>
      <c r="Q30" s="74"/>
    </row>
    <row r="31" spans="2:17" s="3" customFormat="1" ht="16.149999999999999" customHeight="1" x14ac:dyDescent="0.2">
      <c r="B31" s="26">
        <v>1</v>
      </c>
      <c r="C31" s="26">
        <f t="shared" ref="C31:C55" si="0">IF(ISERROR(B31),NA(),$F$5+B31-1)</f>
        <v>7</v>
      </c>
      <c r="D31" s="26">
        <f>IF(ISERROR(B31),"",IF(OR(C31&lt;4,C31&gt;25)," - ",INDEX({"Pre","K",1,2,3,4,5,6,7,8,9,10,11,12,"C-1","C-2","C-3","C-4","C-5","C-6","C-7","C-8"},1,C31-3)))</f>
        <v>2</v>
      </c>
      <c r="E31" s="27"/>
      <c r="F31" s="28">
        <f t="shared" ref="F31:F55" si="1">IF(I30-E31&lt;0,0,FV(((1+$F$7/k)^(k/p))-1,p,0,-(I30-E31))-(I30-E31)+IF(B31&gt;$F$10,0,FV(((1+$F$7/k)^(k/p))-1,p,-$F$13,0)-p*$F$13))</f>
        <v>79.131606509286485</v>
      </c>
      <c r="G31" s="28">
        <f t="shared" ref="G31:G55" si="2">IF(B31&lt;=$F$10,$F$12+$F$13*p,0)</f>
        <v>4014.596872523588</v>
      </c>
      <c r="H31" s="29"/>
      <c r="I31" s="28">
        <f>IF(ISERROR(B31),NA(),I30+G31+H31+F31-E31)</f>
        <v>4093.7284790328745</v>
      </c>
      <c r="L31" s="119" t="s">
        <v>77</v>
      </c>
      <c r="M31" s="120"/>
      <c r="N31" s="120"/>
      <c r="O31" s="120"/>
      <c r="P31" s="120"/>
      <c r="Q31" s="121"/>
    </row>
    <row r="32" spans="2:17" s="3" customFormat="1" ht="16.149999999999999" customHeight="1" x14ac:dyDescent="0.2">
      <c r="B32" s="26">
        <f>B31+1</f>
        <v>2</v>
      </c>
      <c r="C32" s="26">
        <f t="shared" si="0"/>
        <v>8</v>
      </c>
      <c r="D32" s="26">
        <f>IF(ISERROR(B32),"",IF(OR(C32&lt;4,C32&gt;25)," - ",INDEX({"Pre","K",1,2,3,4,5,6,7,8,9,10,11,12,"C-1","C-2","C-3","C-4","C-5","C-6","C-7","C-8"},1,C32-3)))</f>
        <v>3</v>
      </c>
      <c r="E32" s="67">
        <v>150</v>
      </c>
      <c r="F32" s="28">
        <f t="shared" si="1"/>
        <v>250.04379253577008</v>
      </c>
      <c r="G32" s="28">
        <f t="shared" si="2"/>
        <v>4014.596872523588</v>
      </c>
      <c r="H32" s="29"/>
      <c r="I32" s="28">
        <f t="shared" ref="I32:I55" si="3">IF(ISERROR(B32),NA(),I31+G32+H32+F32-E32)</f>
        <v>8208.3691440922339</v>
      </c>
      <c r="L32" s="122" t="s">
        <v>80</v>
      </c>
      <c r="M32" s="123"/>
      <c r="N32" s="123"/>
      <c r="O32" s="123"/>
      <c r="P32" s="123"/>
      <c r="Q32" s="124"/>
    </row>
    <row r="33" spans="2:17" s="3" customFormat="1" ht="16.149999999999999" customHeight="1" x14ac:dyDescent="0.2">
      <c r="B33" s="26">
        <f t="shared" ref="B33:B55" si="4">B32+1</f>
        <v>3</v>
      </c>
      <c r="C33" s="26">
        <f t="shared" si="0"/>
        <v>9</v>
      </c>
      <c r="D33" s="26">
        <f>IF(ISERROR(B33),"",IF(OR(C33&lt;4,C33&gt;25)," - ",INDEX({"Pre","K",1,2,3,4,5,6,7,8,9,10,11,12,"C-1","C-2","C-3","C-4","C-5","C-6","C-7","C-8"},1,C33-3)))</f>
        <v>4</v>
      </c>
      <c r="E33" s="67">
        <v>150</v>
      </c>
      <c r="F33" s="28">
        <f t="shared" si="1"/>
        <v>428.36292239412569</v>
      </c>
      <c r="G33" s="28">
        <f t="shared" si="2"/>
        <v>4014.596872523588</v>
      </c>
      <c r="H33" s="29"/>
      <c r="I33" s="28">
        <f t="shared" si="3"/>
        <v>12501.328939009947</v>
      </c>
      <c r="L33" s="125" t="s">
        <v>81</v>
      </c>
      <c r="M33" s="126"/>
      <c r="N33" s="126"/>
      <c r="O33" s="126"/>
      <c r="P33" s="126"/>
      <c r="Q33" s="127"/>
    </row>
    <row r="34" spans="2:17" s="3" customFormat="1" ht="16.149999999999999" customHeight="1" x14ac:dyDescent="0.2">
      <c r="B34" s="26">
        <f t="shared" si="4"/>
        <v>4</v>
      </c>
      <c r="C34" s="26">
        <f t="shared" si="0"/>
        <v>10</v>
      </c>
      <c r="D34" s="26">
        <f>IF(ISERROR(B34),"",IF(OR(C34&lt;4,C34&gt;25)," - ",INDEX({"Pre","K",1,2,3,4,5,6,7,8,9,10,11,12,"C-1","C-2","C-3","C-4","C-5","C-6","C-7","C-8"},1,C34-3)))</f>
        <v>5</v>
      </c>
      <c r="E34" s="67">
        <v>150</v>
      </c>
      <c r="F34" s="28">
        <f t="shared" si="1"/>
        <v>614.40999611486177</v>
      </c>
      <c r="G34" s="28">
        <f t="shared" si="2"/>
        <v>4014.596872523588</v>
      </c>
      <c r="H34" s="29"/>
      <c r="I34" s="28">
        <f t="shared" si="3"/>
        <v>16980.335807648396</v>
      </c>
      <c r="L34" s="80"/>
      <c r="M34" s="82"/>
      <c r="N34" s="83" t="s">
        <v>23</v>
      </c>
      <c r="O34" s="84">
        <f>(1+F7/k)^(k/1)-1</f>
        <v>4.3337716309616914E-2</v>
      </c>
      <c r="P34" s="85"/>
      <c r="Q34" s="86"/>
    </row>
    <row r="35" spans="2:17" s="3" customFormat="1" ht="16.149999999999999" customHeight="1" x14ac:dyDescent="0.2">
      <c r="B35" s="26">
        <f t="shared" si="4"/>
        <v>5</v>
      </c>
      <c r="C35" s="26">
        <f t="shared" si="0"/>
        <v>11</v>
      </c>
      <c r="D35" s="26">
        <f>IF(ISERROR(B35),"",IF(OR(C35&lt;4,C35&gt;25)," - ",INDEX({"Pre","K",1,2,3,4,5,6,7,8,9,10,11,12,"C-1","C-2","C-3","C-4","C-5","C-6","C-7","C-8"},1,C35-3)))</f>
        <v>6</v>
      </c>
      <c r="E35" s="67">
        <v>150</v>
      </c>
      <c r="F35" s="28">
        <f t="shared" si="1"/>
        <v>808.51992513674077</v>
      </c>
      <c r="G35" s="28">
        <f t="shared" si="2"/>
        <v>4014.596872523588</v>
      </c>
      <c r="H35" s="29"/>
      <c r="I35" s="28">
        <f t="shared" si="3"/>
        <v>21653.452605308725</v>
      </c>
      <c r="L35" s="80"/>
      <c r="M35" s="82"/>
      <c r="N35" s="87" t="str">
        <f>"Effective "&amp;F11&amp;" Rate"</f>
        <v>Effective Monthly Rate</v>
      </c>
      <c r="O35" s="88">
        <f>(1+F7/k)^(k/p)-1</f>
        <v>3.5416666666667762E-3</v>
      </c>
      <c r="P35" s="68"/>
      <c r="Q35" s="86"/>
    </row>
    <row r="36" spans="2:17" s="3" customFormat="1" ht="16.149999999999999" customHeight="1" x14ac:dyDescent="0.2">
      <c r="B36" s="26">
        <f t="shared" si="4"/>
        <v>6</v>
      </c>
      <c r="C36" s="26">
        <f t="shared" si="0"/>
        <v>12</v>
      </c>
      <c r="D36" s="26">
        <f>IF(ISERROR(B36),"",IF(OR(C36&lt;4,C36&gt;25)," - ",INDEX({"Pre","K",1,2,3,4,5,6,7,8,9,10,11,12,"C-1","C-2","C-3","C-4","C-5","C-6","C-7","C-8"},1,C36-3)))</f>
        <v>7</v>
      </c>
      <c r="E36" s="67">
        <v>400</v>
      </c>
      <c r="F36" s="28">
        <f t="shared" si="1"/>
        <v>1000.2077061180457</v>
      </c>
      <c r="G36" s="28">
        <f t="shared" si="2"/>
        <v>4014.596872523588</v>
      </c>
      <c r="H36" s="29"/>
      <c r="I36" s="28">
        <f t="shared" si="3"/>
        <v>26268.257183950358</v>
      </c>
      <c r="L36" s="80"/>
      <c r="M36" s="82"/>
      <c r="N36" s="87"/>
      <c r="O36" s="88"/>
      <c r="P36" s="68"/>
      <c r="Q36" s="86"/>
    </row>
    <row r="37" spans="2:17" s="3" customFormat="1" ht="16.149999999999999" customHeight="1" x14ac:dyDescent="0.2">
      <c r="B37" s="26">
        <f t="shared" si="4"/>
        <v>7</v>
      </c>
      <c r="C37" s="26">
        <f t="shared" si="0"/>
        <v>13</v>
      </c>
      <c r="D37" s="26">
        <f>IF(ISERROR(B37),"",IF(OR(C37&lt;4,C37&gt;25)," - ",INDEX({"Pre","K",1,2,3,4,5,6,7,8,9,10,11,12,"C-1","C-2","C-3","C-4","C-5","C-6","C-7","C-8"},1,C37-3)))</f>
        <v>8</v>
      </c>
      <c r="E37" s="67">
        <v>500</v>
      </c>
      <c r="F37" s="28">
        <f t="shared" si="1"/>
        <v>1195.869026140575</v>
      </c>
      <c r="G37" s="28">
        <f t="shared" si="2"/>
        <v>4014.596872523588</v>
      </c>
      <c r="H37" s="29"/>
      <c r="I37" s="28">
        <f t="shared" si="3"/>
        <v>30978.723082614521</v>
      </c>
      <c r="L37" s="80"/>
      <c r="M37" s="82"/>
      <c r="N37" s="83" t="s">
        <v>24</v>
      </c>
      <c r="O37" s="89">
        <f t="array" ref="O37">SUM(PV(O34,B31:B55-1,0,-E31:E55))</f>
        <v>37686.497448566748</v>
      </c>
      <c r="P37" s="68"/>
      <c r="Q37" s="86"/>
    </row>
    <row r="38" spans="2:17" s="3" customFormat="1" ht="16.149999999999999" customHeight="1" x14ac:dyDescent="0.2">
      <c r="B38" s="26">
        <f t="shared" si="4"/>
        <v>8</v>
      </c>
      <c r="C38" s="26">
        <f t="shared" si="0"/>
        <v>14</v>
      </c>
      <c r="D38" s="26">
        <f>IF(ISERROR(B38),"",IF(OR(C38&lt;4,C38&gt;25)," - ",INDEX({"Pre","K",1,2,3,4,5,6,7,8,9,10,11,12,"C-1","C-2","C-3","C-4","C-5","C-6","C-7","C-8"},1,C38-3)))</f>
        <v>9</v>
      </c>
      <c r="E38" s="67">
        <v>1000</v>
      </c>
      <c r="F38" s="28">
        <f t="shared" si="1"/>
        <v>1378.3410027881978</v>
      </c>
      <c r="G38" s="28">
        <f t="shared" si="2"/>
        <v>4014.596872523588</v>
      </c>
      <c r="H38" s="29"/>
      <c r="I38" s="28">
        <f t="shared" si="3"/>
        <v>35371.660957926309</v>
      </c>
      <c r="L38" s="80"/>
      <c r="M38" s="82"/>
      <c r="N38" s="83" t="s">
        <v>26</v>
      </c>
      <c r="O38" s="89">
        <f>F6</f>
        <v>0</v>
      </c>
      <c r="P38" s="68"/>
      <c r="Q38" s="86"/>
    </row>
    <row r="39" spans="2:17" s="3" customFormat="1" ht="16.149999999999999" customHeight="1" x14ac:dyDescent="0.2">
      <c r="B39" s="26">
        <f t="shared" si="4"/>
        <v>9</v>
      </c>
      <c r="C39" s="26">
        <f t="shared" si="0"/>
        <v>15</v>
      </c>
      <c r="D39" s="26">
        <f>IF(ISERROR(B39),"",IF(OR(C39&lt;4,C39&gt;25)," - ",INDEX({"Pre","K",1,2,3,4,5,6,7,8,9,10,11,12,"C-1","C-2","C-3","C-4","C-5","C-6","C-7","C-8"},1,C39-3)))</f>
        <v>10</v>
      </c>
      <c r="E39" s="67">
        <v>1000</v>
      </c>
      <c r="F39" s="28">
        <f t="shared" si="1"/>
        <v>1568.7208981942345</v>
      </c>
      <c r="G39" s="28">
        <f t="shared" si="2"/>
        <v>4014.596872523588</v>
      </c>
      <c r="H39" s="29"/>
      <c r="I39" s="28">
        <f t="shared" si="3"/>
        <v>39954.978728644128</v>
      </c>
      <c r="L39" s="80"/>
      <c r="M39" s="82"/>
      <c r="N39" s="83" t="s">
        <v>27</v>
      </c>
      <c r="O39" s="89">
        <f t="array" ref="O39">SUM(PV(O34,B31:B55-1,0,-H31:H55))</f>
        <v>0</v>
      </c>
      <c r="P39" s="68"/>
      <c r="Q39" s="86"/>
    </row>
    <row r="40" spans="2:17" s="3" customFormat="1" ht="16.149999999999999" customHeight="1" x14ac:dyDescent="0.2">
      <c r="B40" s="26">
        <f t="shared" si="4"/>
        <v>10</v>
      </c>
      <c r="C40" s="26">
        <f t="shared" si="0"/>
        <v>16</v>
      </c>
      <c r="D40" s="26">
        <f>IF(ISERROR(B40),"",IF(OR(C40&lt;4,C40&gt;25)," - ",INDEX({"Pre","K",1,2,3,4,5,6,7,8,9,10,11,12,"C-1","C-2","C-3","C-4","C-5","C-6","C-7","C-8"},1,C40-3)))</f>
        <v>11</v>
      </c>
      <c r="E40" s="67">
        <v>1000</v>
      </c>
      <c r="F40" s="28">
        <f t="shared" si="1"/>
        <v>1767.3514234984282</v>
      </c>
      <c r="G40" s="28">
        <f t="shared" si="2"/>
        <v>4014.596872523588</v>
      </c>
      <c r="H40" s="29"/>
      <c r="I40" s="28">
        <f t="shared" si="3"/>
        <v>44736.92702466614</v>
      </c>
      <c r="L40" s="80"/>
      <c r="M40" s="82"/>
      <c r="N40" s="83" t="s">
        <v>28</v>
      </c>
      <c r="O40" s="89">
        <f>PV(O34,F10,-F12)</f>
        <v>0</v>
      </c>
      <c r="P40" s="68"/>
      <c r="Q40" s="86"/>
    </row>
    <row r="41" spans="2:17" s="3" customFormat="1" ht="16.149999999999999" customHeight="1" x14ac:dyDescent="0.2">
      <c r="B41" s="26">
        <f t="shared" si="4"/>
        <v>11</v>
      </c>
      <c r="C41" s="26">
        <f t="shared" si="0"/>
        <v>17</v>
      </c>
      <c r="D41" s="26">
        <f>IF(ISERROR(B41),"",IF(OR(C41&lt;4,C41&gt;25)," - ",INDEX({"Pre","K",1,2,3,4,5,6,7,8,9,10,11,12,"C-1","C-2","C-3","C-4","C-5","C-6","C-7","C-8"},1,C41-3)))</f>
        <v>12</v>
      </c>
      <c r="E41" s="67">
        <v>2000</v>
      </c>
      <c r="F41" s="28">
        <f t="shared" si="1"/>
        <v>1931.2524258490698</v>
      </c>
      <c r="G41" s="28">
        <f t="shared" si="2"/>
        <v>4014.596872523588</v>
      </c>
      <c r="H41" s="29"/>
      <c r="I41" s="28">
        <f t="shared" si="3"/>
        <v>48682.776323038794</v>
      </c>
      <c r="L41" s="80"/>
      <c r="M41" s="82"/>
      <c r="N41" s="90" t="s">
        <v>25</v>
      </c>
      <c r="O41" s="89">
        <f>O37-O38-O39-O40</f>
        <v>37686.497448566748</v>
      </c>
      <c r="P41" s="68"/>
      <c r="Q41" s="86"/>
    </row>
    <row r="42" spans="2:17" s="3" customFormat="1" ht="16.149999999999999" customHeight="1" x14ac:dyDescent="0.2">
      <c r="B42" s="26">
        <f t="shared" si="4"/>
        <v>12</v>
      </c>
      <c r="C42" s="26">
        <f t="shared" si="0"/>
        <v>18</v>
      </c>
      <c r="D42" s="26" t="str">
        <f>IF(ISERROR(B42),"",IF(OR(C42&lt;4,C42&gt;25)," - ",INDEX({"Pre","K",1,2,3,4,5,6,7,8,9,10,11,12,"C-1","C-2","C-3","C-4","C-5","C-6","C-7","C-8"},1,C42-3)))</f>
        <v>C-1</v>
      </c>
      <c r="E42" s="67">
        <v>14000</v>
      </c>
      <c r="F42" s="28">
        <f t="shared" si="1"/>
        <v>1582.2039276270402</v>
      </c>
      <c r="G42" s="28">
        <f t="shared" si="2"/>
        <v>4014.596872523588</v>
      </c>
      <c r="H42" s="29"/>
      <c r="I42" s="28">
        <f t="shared" si="3"/>
        <v>40279.577123189418</v>
      </c>
      <c r="L42" s="80"/>
      <c r="M42" s="91"/>
      <c r="N42" s="92" t="s">
        <v>5</v>
      </c>
      <c r="O42" s="93">
        <f>PMT(O35,F10*p,-O41)</f>
        <v>334.54973937696565</v>
      </c>
      <c r="P42" s="13"/>
      <c r="Q42" s="81"/>
    </row>
    <row r="43" spans="2:17" s="3" customFormat="1" ht="16.149999999999999" customHeight="1" x14ac:dyDescent="0.2">
      <c r="B43" s="26">
        <f t="shared" si="4"/>
        <v>13</v>
      </c>
      <c r="C43" s="26">
        <f t="shared" si="0"/>
        <v>19</v>
      </c>
      <c r="D43" s="26" t="str">
        <f>IF(ISERROR(B43),"",IF(OR(C43&lt;4,C43&gt;25)," - ",INDEX({"Pre","K",1,2,3,4,5,6,7,8,9,10,11,12,"C-1","C-2","C-3","C-4","C-5","C-6","C-7","C-8"},1,C43-3)))</f>
        <v>C-2</v>
      </c>
      <c r="E43" s="67">
        <v>14000</v>
      </c>
      <c r="F43" s="28">
        <f t="shared" si="1"/>
        <v>1138.8968581014815</v>
      </c>
      <c r="G43" s="28">
        <f t="shared" si="2"/>
        <v>0</v>
      </c>
      <c r="H43" s="29"/>
      <c r="I43" s="28">
        <f t="shared" si="3"/>
        <v>27418.473981290896</v>
      </c>
      <c r="L43" s="94"/>
      <c r="M43" s="95"/>
      <c r="N43" s="95"/>
      <c r="O43" s="95"/>
      <c r="P43" s="95"/>
      <c r="Q43" s="96"/>
    </row>
    <row r="44" spans="2:17" s="3" customFormat="1" ht="16.149999999999999" customHeight="1" x14ac:dyDescent="0.2">
      <c r="B44" s="26">
        <f t="shared" si="4"/>
        <v>14</v>
      </c>
      <c r="C44" s="26">
        <f t="shared" si="0"/>
        <v>20</v>
      </c>
      <c r="D44" s="26" t="str">
        <f>IF(ISERROR(B44),"",IF(OR(C44&lt;4,C44&gt;25)," - ",INDEX({"Pre","K",1,2,3,4,5,6,7,8,9,10,11,12,"C-1","C-2","C-3","C-4","C-5","C-6","C-7","C-8"},1,C44-3)))</f>
        <v>C-3</v>
      </c>
      <c r="E44" s="67">
        <v>14000</v>
      </c>
      <c r="F44" s="28">
        <f t="shared" si="1"/>
        <v>581.52601870916078</v>
      </c>
      <c r="G44" s="28">
        <f t="shared" si="2"/>
        <v>0</v>
      </c>
      <c r="H44" s="29"/>
      <c r="I44" s="28">
        <f t="shared" si="3"/>
        <v>14000.000000000058</v>
      </c>
    </row>
    <row r="45" spans="2:17" s="3" customFormat="1" ht="16.149999999999999" customHeight="1" x14ac:dyDescent="0.2">
      <c r="B45" s="26">
        <f t="shared" si="4"/>
        <v>15</v>
      </c>
      <c r="C45" s="26">
        <f t="shared" si="0"/>
        <v>21</v>
      </c>
      <c r="D45" s="26" t="str">
        <f>IF(ISERROR(B45),"",IF(OR(C45&lt;4,C45&gt;25)," - ",INDEX({"Pre","K",1,2,3,4,5,6,7,8,9,10,11,12,"C-1","C-2","C-3","C-4","C-5","C-6","C-7","C-8"},1,C45-3)))</f>
        <v>C-4</v>
      </c>
      <c r="E45" s="67">
        <v>14000</v>
      </c>
      <c r="F45" s="28">
        <f t="shared" si="1"/>
        <v>2.5225870957142274E-12</v>
      </c>
      <c r="G45" s="28">
        <f t="shared" si="2"/>
        <v>0</v>
      </c>
      <c r="H45" s="29"/>
      <c r="I45" s="28">
        <f t="shared" si="3"/>
        <v>6.0026650317013264E-11</v>
      </c>
      <c r="M45" s="78" t="s">
        <v>78</v>
      </c>
    </row>
    <row r="46" spans="2:17" s="3" customFormat="1" ht="16.149999999999999" customHeight="1" x14ac:dyDescent="0.2">
      <c r="B46" s="26">
        <f t="shared" si="4"/>
        <v>16</v>
      </c>
      <c r="C46" s="26">
        <f t="shared" si="0"/>
        <v>22</v>
      </c>
      <c r="D46" s="26" t="str">
        <f>IF(ISERROR(B46),"",IF(OR(C46&lt;4,C46&gt;25)," - ",INDEX({"Pre","K",1,2,3,4,5,6,7,8,9,10,11,12,"C-1","C-2","C-3","C-4","C-5","C-6","C-7","C-8"},1,C46-3)))</f>
        <v>C-5</v>
      </c>
      <c r="E46" s="67"/>
      <c r="F46" s="28">
        <f t="shared" si="1"/>
        <v>2.6014179424552942E-12</v>
      </c>
      <c r="G46" s="28">
        <f t="shared" si="2"/>
        <v>0</v>
      </c>
      <c r="H46" s="29"/>
      <c r="I46" s="28">
        <f t="shared" si="3"/>
        <v>6.2628068259468558E-11</v>
      </c>
      <c r="L46" s="13"/>
      <c r="M46" s="79" t="s">
        <v>30</v>
      </c>
      <c r="N46" s="13"/>
      <c r="O46" s="13"/>
      <c r="P46" s="13"/>
      <c r="Q46" s="13"/>
    </row>
    <row r="47" spans="2:17" s="3" customFormat="1" ht="16.149999999999999" customHeight="1" x14ac:dyDescent="0.2">
      <c r="B47" s="26">
        <f t="shared" si="4"/>
        <v>17</v>
      </c>
      <c r="C47" s="26">
        <f t="shared" si="0"/>
        <v>23</v>
      </c>
      <c r="D47" s="26" t="str">
        <f>IF(ISERROR(B47),"",IF(OR(C47&lt;4,C47&gt;25)," - ",INDEX({"Pre","K",1,2,3,4,5,6,7,8,9,10,11,12,"C-1","C-2","C-3","C-4","C-5","C-6","C-7","C-8"},1,C47-3)))</f>
        <v>C-6</v>
      </c>
      <c r="E47" s="67"/>
      <c r="F47" s="28">
        <f t="shared" si="1"/>
        <v>2.7141574552481673E-12</v>
      </c>
      <c r="G47" s="28">
        <f t="shared" si="2"/>
        <v>0</v>
      </c>
      <c r="H47" s="29"/>
      <c r="I47" s="28">
        <f t="shared" si="3"/>
        <v>6.5342225714716725E-11</v>
      </c>
    </row>
    <row r="48" spans="2:17" s="3" customFormat="1" ht="16.149999999999999" customHeight="1" x14ac:dyDescent="0.2">
      <c r="B48" s="26">
        <f t="shared" si="4"/>
        <v>18</v>
      </c>
      <c r="C48" s="26">
        <f t="shared" si="0"/>
        <v>24</v>
      </c>
      <c r="D48" s="26" t="str">
        <f>IF(ISERROR(B48),"",IF(OR(C48&lt;4,C48&gt;25)," - ",INDEX({"Pre","K",1,2,3,4,5,6,7,8,9,10,11,12,"C-1","C-2","C-3","C-4","C-5","C-6","C-7","C-8"},1,C48-3)))</f>
        <v>C-7</v>
      </c>
      <c r="E48" s="67"/>
      <c r="F48" s="28">
        <f t="shared" si="1"/>
        <v>2.8317828410633522E-12</v>
      </c>
      <c r="G48" s="28">
        <f t="shared" si="2"/>
        <v>0</v>
      </c>
      <c r="H48" s="29"/>
      <c r="I48" s="28">
        <f t="shared" si="3"/>
        <v>6.8174008555780077E-11</v>
      </c>
    </row>
    <row r="49" spans="2:17" s="3" customFormat="1" ht="16.149999999999999" customHeight="1" x14ac:dyDescent="0.2">
      <c r="B49" s="26">
        <f t="shared" si="4"/>
        <v>19</v>
      </c>
      <c r="C49" s="26">
        <f t="shared" si="0"/>
        <v>25</v>
      </c>
      <c r="D49" s="26" t="str">
        <f>IF(ISERROR(B49),"",IF(OR(C49&lt;4,C49&gt;25)," - ",INDEX({"Pre","K",1,2,3,4,5,6,7,8,9,10,11,12,"C-1","C-2","C-3","C-4","C-5","C-6","C-7","C-8"},1,C49-3)))</f>
        <v>C-8</v>
      </c>
      <c r="E49" s="67"/>
      <c r="F49" s="28">
        <f t="shared" si="1"/>
        <v>2.9545058424797926E-12</v>
      </c>
      <c r="G49" s="28">
        <f t="shared" si="2"/>
        <v>0</v>
      </c>
      <c r="H49" s="29"/>
      <c r="I49" s="28">
        <f t="shared" si="3"/>
        <v>7.112851439825987E-11</v>
      </c>
    </row>
    <row r="50" spans="2:17" s="3" customFormat="1" ht="16.149999999999999" customHeight="1" x14ac:dyDescent="0.2">
      <c r="B50" s="26">
        <f t="shared" si="4"/>
        <v>20</v>
      </c>
      <c r="C50" s="26">
        <f t="shared" si="0"/>
        <v>26</v>
      </c>
      <c r="D50" s="26" t="str">
        <f>IF(ISERROR(B50),"",IF(OR(C50&lt;4,C50&gt;25)," - ",INDEX({"Pre","K",1,2,3,4,5,6,7,8,9,10,11,12,"C-1","C-2","C-3","C-4","C-5","C-6","C-7","C-8"},1,C50-3)))</f>
        <v xml:space="preserve"> - </v>
      </c>
      <c r="E50" s="67"/>
      <c r="F50" s="28">
        <f t="shared" si="1"/>
        <v>3.0825473785162916E-12</v>
      </c>
      <c r="G50" s="28">
        <f t="shared" si="2"/>
        <v>0</v>
      </c>
      <c r="H50" s="29"/>
      <c r="I50" s="28">
        <f t="shared" si="3"/>
        <v>7.4211061776776162E-11</v>
      </c>
    </row>
    <row r="51" spans="2:17" s="3" customFormat="1" ht="16.149999999999999" customHeight="1" x14ac:dyDescent="0.2">
      <c r="B51" s="26">
        <f t="shared" si="4"/>
        <v>21</v>
      </c>
      <c r="C51" s="26">
        <f t="shared" si="0"/>
        <v>27</v>
      </c>
      <c r="D51" s="26" t="str">
        <f>IF(ISERROR(B51),"",IF(OR(C51&lt;4,C51&gt;25)," - ",INDEX({"Pre","K",1,2,3,4,5,6,7,8,9,10,11,12,"C-1","C-2","C-3","C-4","C-5","C-6","C-7","C-8"},1,C51-3)))</f>
        <v xml:space="preserve"> - </v>
      </c>
      <c r="E51" s="67"/>
      <c r="F51" s="28">
        <f t="shared" si="1"/>
        <v>3.2161379423173837E-12</v>
      </c>
      <c r="G51" s="28">
        <f t="shared" si="2"/>
        <v>0</v>
      </c>
      <c r="H51" s="29"/>
      <c r="I51" s="28">
        <f t="shared" si="3"/>
        <v>7.7427199719093545E-11</v>
      </c>
    </row>
    <row r="52" spans="2:17" s="3" customFormat="1" ht="16.149999999999999" customHeight="1" x14ac:dyDescent="0.2">
      <c r="B52" s="26">
        <f t="shared" si="4"/>
        <v>22</v>
      </c>
      <c r="C52" s="26">
        <f t="shared" si="0"/>
        <v>28</v>
      </c>
      <c r="D52" s="26" t="str">
        <f>IF(ISERROR(B52),"",IF(OR(C52&lt;4,C52&gt;25)," - ",INDEX({"Pre","K",1,2,3,4,5,6,7,8,9,10,11,12,"C-1","C-2","C-3","C-4","C-5","C-6","C-7","C-8"},1,C52-3)))</f>
        <v xml:space="preserve"> - </v>
      </c>
      <c r="E52" s="67"/>
      <c r="F52" s="28">
        <f t="shared" si="1"/>
        <v>3.3555180160741221E-12</v>
      </c>
      <c r="G52" s="28">
        <f t="shared" si="2"/>
        <v>0</v>
      </c>
      <c r="H52" s="29"/>
      <c r="I52" s="28">
        <f t="shared" si="3"/>
        <v>8.0782717735167667E-11</v>
      </c>
    </row>
    <row r="53" spans="2:17" s="3" customFormat="1" ht="16.149999999999999" customHeight="1" x14ac:dyDescent="0.2">
      <c r="B53" s="26">
        <f t="shared" si="4"/>
        <v>23</v>
      </c>
      <c r="C53" s="26">
        <f t="shared" si="0"/>
        <v>29</v>
      </c>
      <c r="D53" s="26" t="str">
        <f>IF(ISERROR(B53),"",IF(OR(C53&lt;4,C53&gt;25)," - ",INDEX({"Pre","K",1,2,3,4,5,6,7,8,9,10,11,12,"C-1","C-2","C-3","C-4","C-5","C-6","C-7","C-8"},1,C53-3)))</f>
        <v xml:space="preserve"> - </v>
      </c>
      <c r="E53" s="67"/>
      <c r="F53" s="28">
        <f t="shared" si="1"/>
        <v>3.5009385039265583E-12</v>
      </c>
      <c r="G53" s="28">
        <f t="shared" si="2"/>
        <v>0</v>
      </c>
      <c r="H53" s="29"/>
      <c r="I53" s="28">
        <f t="shared" si="3"/>
        <v>8.4283656239094226E-11</v>
      </c>
    </row>
    <row r="54" spans="2:17" s="3" customFormat="1" ht="16.149999999999999" customHeight="1" x14ac:dyDescent="0.2">
      <c r="B54" s="26">
        <f t="shared" si="4"/>
        <v>24</v>
      </c>
      <c r="C54" s="26">
        <f t="shared" si="0"/>
        <v>30</v>
      </c>
      <c r="D54" s="26" t="str">
        <f>IF(ISERROR(B54),"",IF(OR(C54&lt;4,C54&gt;25)," - ",INDEX({"Pre","K",1,2,3,4,5,6,7,8,9,10,11,12,"C-1","C-2","C-3","C-4","C-5","C-6","C-7","C-8"},1,C54-3)))</f>
        <v xml:space="preserve"> - </v>
      </c>
      <c r="E54" s="67"/>
      <c r="F54" s="28">
        <f t="shared" si="1"/>
        <v>3.6526611836271422E-12</v>
      </c>
      <c r="G54" s="28">
        <f t="shared" si="2"/>
        <v>0</v>
      </c>
      <c r="H54" s="29"/>
      <c r="I54" s="28">
        <f t="shared" si="3"/>
        <v>8.7936317422721368E-11</v>
      </c>
      <c r="L54" s="13"/>
      <c r="N54" s="13"/>
      <c r="O54" s="13"/>
      <c r="P54" s="13"/>
      <c r="Q54" s="13"/>
    </row>
    <row r="55" spans="2:17" s="3" customFormat="1" ht="16.149999999999999" customHeight="1" x14ac:dyDescent="0.2">
      <c r="B55" s="26">
        <f t="shared" si="4"/>
        <v>25</v>
      </c>
      <c r="C55" s="26">
        <f t="shared" si="0"/>
        <v>31</v>
      </c>
      <c r="D55" s="26" t="str">
        <f>IF(ISERROR(B55),"",IF(OR(C55&lt;4,C55&gt;25)," - ",INDEX({"Pre","K",1,2,3,4,5,6,7,8,9,10,11,12,"C-1","C-2","C-3","C-4","C-5","C-6","C-7","C-8"},1,C55-3)))</f>
        <v xml:space="preserve"> - </v>
      </c>
      <c r="E55" s="67"/>
      <c r="F55" s="28">
        <f t="shared" si="1"/>
        <v>3.8109591777783184E-12</v>
      </c>
      <c r="G55" s="28">
        <f t="shared" si="2"/>
        <v>0</v>
      </c>
      <c r="H55" s="29"/>
      <c r="I55" s="28">
        <f t="shared" si="3"/>
        <v>9.1747276600499686E-11</v>
      </c>
      <c r="L55" s="13"/>
      <c r="N55" s="13"/>
      <c r="O55" s="13"/>
      <c r="P55" s="13"/>
      <c r="Q55" s="13"/>
    </row>
  </sheetData>
  <mergeCells count="5">
    <mergeCell ref="L31:Q31"/>
    <mergeCell ref="L32:Q32"/>
    <mergeCell ref="L33:Q33"/>
    <mergeCell ref="E3:F3"/>
    <mergeCell ref="C13:E13"/>
  </mergeCells>
  <phoneticPr fontId="2" type="noConversion"/>
  <conditionalFormatting sqref="B31:B55 F31:G55 I31:I55">
    <cfRule type="expression" dxfId="3" priority="3" stopIfTrue="1">
      <formula>ISERROR(B31)</formula>
    </cfRule>
    <cfRule type="expression" dxfId="2" priority="4" stopIfTrue="1">
      <formula>MOD(ROW(),2)=1</formula>
    </cfRule>
  </conditionalFormatting>
  <conditionalFormatting sqref="C31:D55">
    <cfRule type="expression" dxfId="1" priority="1" stopIfTrue="1">
      <formula>ISERROR(B31)</formula>
    </cfRule>
    <cfRule type="expression" dxfId="0" priority="2" stopIfTrue="1">
      <formula>MOD(ROW(),2)=1</formula>
    </cfRule>
  </conditionalFormatting>
  <dataValidations count="1">
    <dataValidation type="list" allowBlank="1" showInputMessage="1" showErrorMessage="1" sqref="F11" xr:uid="{00000000-0002-0000-0000-000000000000}">
      <formula1>"Annually,Semi-Annually,Quarterly,Bi-Monthly,Monthly,Semi-Monthly,Bi-Weekly,Weekly,Daily"</formula1>
    </dataValidation>
  </dataValidations>
  <hyperlinks>
    <hyperlink ref="L22" r:id="rId1" location="help" xr:uid="{EEEA8A44-7B98-46BB-B457-9A2C3A0DECAD}"/>
    <hyperlink ref="L1" r:id="rId2" xr:uid="{22A41130-795E-487A-B72A-646CDFDDFB34}"/>
  </hyperlinks>
  <printOptions horizontalCentered="1"/>
  <pageMargins left="0.25" right="0.25" top="0.25" bottom="0.35" header="0.25" footer="0.25"/>
  <pageSetup scale="94" fitToHeight="0" orientation="portrait" r:id="rId3"/>
  <headerFooter scaleWithDoc="0">
    <oddFooter>&amp;L&amp;"-,Regular"&amp;8&amp;K00-047https://www.vertex42.com/Calculators/college-savings.html&amp;R&amp;"-,Regular"&amp;8&amp;K00-048Coillege Savings Calculator  © 2009-2024 Vertex42 LLC</oddFooter>
    <firstFooter>&amp;R&amp;"Arial,Regular"&amp;8Page &amp;P of &amp;N</firstFoot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31277-28C0-4CDB-AB77-FE3CADB4FD59}">
  <dimension ref="A1:C19"/>
  <sheetViews>
    <sheetView showGridLines="0" workbookViewId="0"/>
  </sheetViews>
  <sheetFormatPr defaultColWidth="9.140625" defaultRowHeight="12.75" x14ac:dyDescent="0.2"/>
  <cols>
    <col min="1" max="1" width="2.85546875" style="45" customWidth="1"/>
    <col min="2" max="2" width="71.5703125" style="45" customWidth="1"/>
    <col min="3" max="3" width="22.28515625" style="35" customWidth="1"/>
    <col min="4" max="16384" width="9.140625" style="35"/>
  </cols>
  <sheetData>
    <row r="1" spans="1:3" ht="32.1" customHeight="1" x14ac:dyDescent="0.2">
      <c r="A1" s="32"/>
      <c r="B1" s="33" t="s">
        <v>6</v>
      </c>
      <c r="C1" s="34"/>
    </row>
    <row r="2" spans="1:3" ht="15" x14ac:dyDescent="0.2">
      <c r="A2" s="36"/>
      <c r="B2" s="37"/>
      <c r="C2" s="38"/>
    </row>
    <row r="3" spans="1:3" ht="15" x14ac:dyDescent="0.2">
      <c r="A3" s="36"/>
      <c r="B3" s="39" t="s">
        <v>42</v>
      </c>
      <c r="C3" s="38"/>
    </row>
    <row r="4" spans="1:3" ht="14.25" x14ac:dyDescent="0.2">
      <c r="A4" s="36"/>
      <c r="B4" s="132" t="s">
        <v>82</v>
      </c>
      <c r="C4" s="38"/>
    </row>
    <row r="5" spans="1:3" ht="15" x14ac:dyDescent="0.2">
      <c r="A5" s="36"/>
      <c r="B5" s="40"/>
      <c r="C5" s="38"/>
    </row>
    <row r="6" spans="1:3" ht="15.75" x14ac:dyDescent="0.25">
      <c r="A6" s="36"/>
      <c r="B6" s="41" t="s">
        <v>51</v>
      </c>
      <c r="C6" s="38"/>
    </row>
    <row r="7" spans="1:3" ht="15" x14ac:dyDescent="0.2">
      <c r="A7" s="36"/>
      <c r="B7" s="40"/>
      <c r="C7" s="38"/>
    </row>
    <row r="8" spans="1:3" ht="30" x14ac:dyDescent="0.2">
      <c r="A8" s="36"/>
      <c r="B8" s="40" t="s">
        <v>45</v>
      </c>
      <c r="C8" s="38"/>
    </row>
    <row r="9" spans="1:3" ht="15" x14ac:dyDescent="0.2">
      <c r="A9" s="36"/>
      <c r="B9" s="40"/>
      <c r="C9" s="38"/>
    </row>
    <row r="10" spans="1:3" ht="30" x14ac:dyDescent="0.2">
      <c r="A10" s="36"/>
      <c r="B10" s="40" t="s">
        <v>43</v>
      </c>
      <c r="C10" s="38"/>
    </row>
    <row r="11" spans="1:3" ht="15" x14ac:dyDescent="0.2">
      <c r="A11" s="36"/>
      <c r="B11" s="40"/>
      <c r="C11" s="38"/>
    </row>
    <row r="12" spans="1:3" ht="30" x14ac:dyDescent="0.2">
      <c r="A12" s="36"/>
      <c r="B12" s="40" t="s">
        <v>44</v>
      </c>
      <c r="C12" s="38"/>
    </row>
    <row r="13" spans="1:3" ht="15" x14ac:dyDescent="0.2">
      <c r="A13" s="36"/>
      <c r="B13" s="40"/>
      <c r="C13" s="38"/>
    </row>
    <row r="14" spans="1:3" ht="15.75" x14ac:dyDescent="0.25">
      <c r="A14" s="36"/>
      <c r="B14" s="41" t="s">
        <v>52</v>
      </c>
      <c r="C14" s="38"/>
    </row>
    <row r="15" spans="1:3" ht="15" x14ac:dyDescent="0.2">
      <c r="A15" s="36"/>
      <c r="B15" s="42" t="s">
        <v>53</v>
      </c>
      <c r="C15" s="38"/>
    </row>
    <row r="16" spans="1:3" ht="15" x14ac:dyDescent="0.2">
      <c r="A16" s="36"/>
      <c r="B16" s="43"/>
      <c r="C16" s="38"/>
    </row>
    <row r="17" spans="1:3" ht="15" x14ac:dyDescent="0.2">
      <c r="A17" s="36"/>
      <c r="B17" s="44" t="s">
        <v>54</v>
      </c>
      <c r="C17" s="38"/>
    </row>
    <row r="18" spans="1:3" ht="14.25" x14ac:dyDescent="0.2">
      <c r="A18" s="36"/>
      <c r="B18" s="36"/>
      <c r="C18" s="38"/>
    </row>
    <row r="19" spans="1:3" ht="14.25" x14ac:dyDescent="0.2">
      <c r="A19" s="36"/>
      <c r="B19" s="36"/>
      <c r="C19" s="38"/>
    </row>
  </sheetData>
  <hyperlinks>
    <hyperlink ref="B15" r:id="rId1" xr:uid="{CFEAAD2B-046A-40EF-972A-F9BCEAF62278}"/>
    <hyperlink ref="B4" r:id="rId2" xr:uid="{66CBD039-C572-4FC1-8E9D-4CF463E0D16F}"/>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College Savings</vt:lpstr>
      <vt:lpstr>©</vt:lpstr>
      <vt:lpstr>'College Savings'!Print_Area</vt:lpstr>
      <vt:lpstr>'College Savings'!Print_Titles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College Savings Calculator</dc:title>
  <dc:creator>Vertex42.com</dc:creator>
  <dc:description>© 2009-2024 Vertex42 LLC. All Rights Reserved.</dc:description>
  <cp:lastModifiedBy>Vertex42.com</cp:lastModifiedBy>
  <cp:lastPrinted>2024-09-06T15:55:21Z</cp:lastPrinted>
  <dcterms:created xsi:type="dcterms:W3CDTF">2005-04-02T20:59:36Z</dcterms:created>
  <dcterms:modified xsi:type="dcterms:W3CDTF">2024-09-06T16:00:27Z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 2009-2024 Vertex42 LLC. All Rights Reserved.</vt:lpwstr>
  </property>
  <property fmtid="{D5CDD505-2E9C-101B-9397-08002B2CF9AE}" pid="3" name="Version">
    <vt:lpwstr>2.0.0</vt:lpwstr>
  </property>
  <property fmtid="{D5CDD505-2E9C-101B-9397-08002B2CF9AE}" pid="4" name="Source">
    <vt:lpwstr>https://www.vertex42.com/Calculators/college-savings.html</vt:lpwstr>
  </property>
</Properties>
</file>