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harts\"/>
    </mc:Choice>
  </mc:AlternateContent>
  <xr:revisionPtr revIDLastSave="0" documentId="13_ncr:1_{4E4B9C73-FCB2-42D6-9A1A-B434384F812F}" xr6:coauthVersionLast="45" xr6:coauthVersionMax="45" xr10:uidLastSave="{00000000-0000-0000-0000-000000000000}"/>
  <bookViews>
    <workbookView xWindow="1155" yWindow="1230" windowWidth="26685" windowHeight="14235" tabRatio="780" xr2:uid="{00000000-000D-0000-FFFF-FFFF00000000}"/>
  </bookViews>
  <sheets>
    <sheet name="BoxWhiskerChart" sheetId="9" r:id="rId1"/>
    <sheet name="Example" sheetId="11" r:id="rId2"/>
    <sheet name="©" sheetId="10" r:id="rId3"/>
  </sheets>
  <definedNames>
    <definedName name="_xlchart.v1.0" hidden="1">BoxWhiskerChart!$B$50</definedName>
    <definedName name="_xlchart.v1.1" hidden="1">BoxWhiskerChart!$B$51:$B$90</definedName>
    <definedName name="_xlchart.v1.10" hidden="1">BoxWhiskerChart!$G$50</definedName>
    <definedName name="_xlchart.v1.11" hidden="1">BoxWhiskerChart!$G$51:$G$90</definedName>
    <definedName name="_xlchart.v1.12" hidden="1">Example!$A$3:$A$19</definedName>
    <definedName name="_xlchart.v1.13" hidden="1">Example!$B$2</definedName>
    <definedName name="_xlchart.v1.14" hidden="1">Example!$B$3:$B$19</definedName>
    <definedName name="_xlchart.v1.15" hidden="1">Example!$C$2</definedName>
    <definedName name="_xlchart.v1.16" hidden="1">Example!$C$3:$C$19</definedName>
    <definedName name="_xlchart.v1.17" hidden="1">Example!$D$2</definedName>
    <definedName name="_xlchart.v1.18" hidden="1">Example!$D$3:$D$19</definedName>
    <definedName name="_xlchart.v1.19" hidden="1">Example!$E$2</definedName>
    <definedName name="_xlchart.v1.2" hidden="1">BoxWhiskerChart!$C$50</definedName>
    <definedName name="_xlchart.v1.20" hidden="1">Example!$E$3:$E$19</definedName>
    <definedName name="_xlchart.v1.21" hidden="1">Example!$F$2</definedName>
    <definedName name="_xlchart.v1.22" hidden="1">Example!$F$3:$F$19</definedName>
    <definedName name="_xlchart.v1.23" hidden="1">Example!#REF!</definedName>
    <definedName name="_xlchart.v1.24" hidden="1">Example!#REF!</definedName>
    <definedName name="_xlchart.v1.25" hidden="1">Example!$A$2:$A$29</definedName>
    <definedName name="_xlchart.v1.26" hidden="1">Example!$B$1</definedName>
    <definedName name="_xlchart.v1.27" hidden="1">Example!$B$2:$B$29</definedName>
    <definedName name="_xlchart.v1.28" hidden="1">Example!$C$1</definedName>
    <definedName name="_xlchart.v1.29" hidden="1">Example!$C$2:$C$29</definedName>
    <definedName name="_xlchart.v1.3" hidden="1">BoxWhiskerChart!$C$51:$C$90</definedName>
    <definedName name="_xlchart.v1.30" hidden="1">Example!$D$1</definedName>
    <definedName name="_xlchart.v1.31" hidden="1">Example!$D$2:$D$29</definedName>
    <definedName name="_xlchart.v1.32" hidden="1">Example!$E$1</definedName>
    <definedName name="_xlchart.v1.33" hidden="1">Example!$E$2:$E$29</definedName>
    <definedName name="_xlchart.v1.4" hidden="1">BoxWhiskerChart!$D$50</definedName>
    <definedName name="_xlchart.v1.5" hidden="1">BoxWhiskerChart!$D$51:$D$90</definedName>
    <definedName name="_xlchart.v1.6" hidden="1">BoxWhiskerChart!$E$50</definedName>
    <definedName name="_xlchart.v1.7" hidden="1">BoxWhiskerChart!$E$51:$E$90</definedName>
    <definedName name="_xlchart.v1.8" hidden="1">BoxWhiskerChart!$F$50</definedName>
    <definedName name="_xlchart.v1.9" hidden="1">BoxWhiskerChart!$F$51:$F$90</definedName>
    <definedName name="_xlnm.Print_Area" localSheetId="0">BoxWhiskerChart!$A$1:$G$91</definedName>
    <definedName name="_xlnm.Print_Titles" localSheetId="0">BoxWhiskerChart!$50:$50</definedName>
    <definedName name="valuevx">42.314159</definedName>
    <definedName name="vertex42_copyright" hidden="1">"© 2020 Vertex42 LLC"</definedName>
    <definedName name="vertex42_id" hidden="1">"box-whisker-chart.xlsx"</definedName>
    <definedName name="vertex42_title" hidden="1">"Box and Whisker Chart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9" l="1"/>
  <c r="B36" i="9"/>
  <c r="B39" i="9"/>
  <c r="B38" i="9"/>
  <c r="B30" i="9" l="1"/>
  <c r="B28" i="9"/>
  <c r="C28" i="9"/>
  <c r="D28" i="9"/>
  <c r="E28" i="9"/>
  <c r="F28" i="9"/>
  <c r="G28" i="9"/>
  <c r="B33" i="9"/>
  <c r="C33" i="9"/>
  <c r="D33" i="9"/>
  <c r="E33" i="9"/>
  <c r="F33" i="9"/>
  <c r="G33" i="9"/>
  <c r="C26" i="9"/>
  <c r="D26" i="9"/>
  <c r="E26" i="9"/>
  <c r="F26" i="9"/>
  <c r="G26" i="9"/>
  <c r="B26" i="9"/>
  <c r="C29" i="9" l="1"/>
  <c r="D29" i="9"/>
  <c r="E29" i="9"/>
  <c r="F29" i="9"/>
  <c r="G29" i="9"/>
  <c r="C30" i="9"/>
  <c r="D30" i="9"/>
  <c r="E30" i="9"/>
  <c r="F30" i="9"/>
  <c r="G30" i="9"/>
  <c r="G31" i="9"/>
  <c r="G35" i="9" s="1"/>
  <c r="F31" i="9"/>
  <c r="F35" i="9" s="1"/>
  <c r="E31" i="9"/>
  <c r="E35" i="9" s="1"/>
  <c r="D31" i="9"/>
  <c r="D35" i="9" s="1"/>
  <c r="C31" i="9"/>
  <c r="C35" i="9" s="1"/>
  <c r="B31" i="9"/>
  <c r="B35" i="9" s="1"/>
  <c r="B29" i="9"/>
  <c r="G27" i="9"/>
  <c r="F27" i="9"/>
  <c r="E27" i="9"/>
  <c r="D27" i="9"/>
  <c r="C27" i="9"/>
  <c r="B27" i="9"/>
  <c r="G32" i="9" l="1"/>
  <c r="G37" i="9" s="1"/>
  <c r="F32" i="9"/>
  <c r="F36" i="9" s="1"/>
  <c r="B32" i="9"/>
  <c r="C32" i="9"/>
  <c r="C37" i="9" s="1"/>
  <c r="D32" i="9"/>
  <c r="D37" i="9" s="1"/>
  <c r="E32" i="9"/>
  <c r="E37" i="9" s="1"/>
  <c r="E38" i="9" l="1"/>
  <c r="D46" i="9"/>
  <c r="D48" i="9" s="1"/>
  <c r="D38" i="9"/>
  <c r="C46" i="9"/>
  <c r="C48" i="9" s="1"/>
  <c r="C38" i="9"/>
  <c r="F39" i="9"/>
  <c r="G38" i="9"/>
  <c r="C36" i="9"/>
  <c r="C45" i="9" s="1"/>
  <c r="C47" i="9" s="1"/>
  <c r="D36" i="9"/>
  <c r="E36" i="9"/>
  <c r="F37" i="9"/>
  <c r="E46" i="9"/>
  <c r="E48" i="9" s="1"/>
  <c r="F45" i="9"/>
  <c r="F47" i="9" s="1"/>
  <c r="G46" i="9"/>
  <c r="G48" i="9" s="1"/>
  <c r="G36" i="9"/>
  <c r="B40" i="9" l="1"/>
  <c r="B45" i="9"/>
  <c r="B47" i="9" s="1"/>
  <c r="F40" i="9"/>
  <c r="F42" i="9" s="1"/>
  <c r="C41" i="9"/>
  <c r="C43" i="9" s="1"/>
  <c r="G41" i="9"/>
  <c r="G43" i="9" s="1"/>
  <c r="D41" i="9"/>
  <c r="D43" i="9" s="1"/>
  <c r="E41" i="9"/>
  <c r="E43" i="9" s="1"/>
  <c r="D45" i="9"/>
  <c r="D47" i="9" s="1"/>
  <c r="D39" i="9"/>
  <c r="C39" i="9"/>
  <c r="F38" i="9"/>
  <c r="G39" i="9"/>
  <c r="F46" i="9"/>
  <c r="F48" i="9" s="1"/>
  <c r="E39" i="9"/>
  <c r="B46" i="9"/>
  <c r="B48" i="9" s="1"/>
  <c r="B41" i="9"/>
  <c r="E45" i="9"/>
  <c r="E47" i="9" s="1"/>
  <c r="G45" i="9"/>
  <c r="G47" i="9" s="1"/>
  <c r="B42" i="9" l="1"/>
  <c r="F41" i="9"/>
  <c r="F43" i="9" s="1"/>
  <c r="C40" i="9"/>
  <c r="C42" i="9" s="1"/>
  <c r="D40" i="9"/>
  <c r="D42" i="9" s="1"/>
  <c r="G40" i="9"/>
  <c r="G42" i="9" s="1"/>
  <c r="E40" i="9"/>
  <c r="E42" i="9" s="1"/>
  <c r="B4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Vertex42.com Templates</author>
  </authors>
  <commentList>
    <comment ref="A32" authorId="0" shapeId="0" xr:uid="{10BF8CB0-DF52-41FF-9514-148B676314D3}">
      <text>
        <r>
          <rPr>
            <b/>
            <sz val="9"/>
            <color indexed="81"/>
            <rFont val="Tahoma"/>
            <family val="2"/>
          </rPr>
          <t>Interquartile Range (IQR):</t>
        </r>
        <r>
          <rPr>
            <sz val="9"/>
            <color indexed="81"/>
            <rFont val="Tahoma"/>
            <family val="2"/>
          </rPr>
          <t xml:space="preserve">
This is the difference between Q3 and Q1, or in other words the middle 50%</t>
        </r>
      </text>
    </comment>
    <comment ref="A38" authorId="0" shapeId="0" xr:uid="{06CE1B8B-3550-4378-BA96-835BBDF16456}">
      <text>
        <r>
          <rPr>
            <b/>
            <sz val="9"/>
            <color indexed="81"/>
            <rFont val="Tahoma"/>
            <family val="2"/>
          </rPr>
          <t>Minimum Excluding Outliers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0" shapeId="0" xr:uid="{BB7EF220-5E9E-46D9-B018-0596D53DC95C}">
      <text>
        <r>
          <rPr>
            <b/>
            <sz val="9"/>
            <color indexed="81"/>
            <rFont val="Tahoma"/>
            <family val="2"/>
          </rPr>
          <t>Maximum Excluding Outliers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<sst xmlns="http://schemas.openxmlformats.org/spreadsheetml/2006/main" count="97" uniqueCount="71">
  <si>
    <t>HELP</t>
  </si>
  <si>
    <t>Insert new rows above this line</t>
  </si>
  <si>
    <t>IQR</t>
  </si>
  <si>
    <t>Median</t>
  </si>
  <si>
    <t>Sample 1</t>
  </si>
  <si>
    <t>Sample 2</t>
  </si>
  <si>
    <t>Sample 3</t>
  </si>
  <si>
    <t>Sample 4</t>
  </si>
  <si>
    <t>Sample 5</t>
  </si>
  <si>
    <t>Sample 6</t>
  </si>
  <si>
    <t>Upper Whisker</t>
  </si>
  <si>
    <t>Upper Outliers</t>
  </si>
  <si>
    <t>Lower Outliers</t>
  </si>
  <si>
    <t>Data Table</t>
  </si>
  <si>
    <t>Lower Whisker</t>
  </si>
  <si>
    <r>
      <t>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+1.5*IQR</t>
    </r>
  </si>
  <si>
    <r>
      <t>Q</t>
    </r>
    <r>
      <rPr>
        <vertAlign val="subscript"/>
        <sz val="10"/>
        <rFont val="Arial"/>
        <family val="2"/>
      </rPr>
      <t>1-</t>
    </r>
    <r>
      <rPr>
        <sz val="10"/>
        <rFont val="Arial"/>
        <family val="2"/>
      </rPr>
      <t>1.5*IQR</t>
    </r>
  </si>
  <si>
    <r>
      <t>W</t>
    </r>
    <r>
      <rPr>
        <vertAlign val="subscript"/>
        <sz val="10"/>
        <rFont val="Arial"/>
        <family val="2"/>
      </rPr>
      <t>upper</t>
    </r>
    <r>
      <rPr>
        <sz val="10"/>
        <rFont val="Arial"/>
        <family val="2"/>
      </rPr>
      <t>-Q</t>
    </r>
    <r>
      <rPr>
        <vertAlign val="subscript"/>
        <sz val="10"/>
        <rFont val="Arial"/>
        <family val="2"/>
      </rPr>
      <t>3</t>
    </r>
  </si>
  <si>
    <r>
      <t>Q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-W</t>
    </r>
    <r>
      <rPr>
        <vertAlign val="subscript"/>
        <sz val="10"/>
        <rFont val="Arial"/>
        <family val="2"/>
      </rPr>
      <t>lower</t>
    </r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</si>
  <si>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</si>
  <si>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</si>
  <si>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</si>
  <si>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</si>
  <si>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Using This Worksheet</t>
  </si>
  <si>
    <t>https://www.vertex42.com/licensing/EULA_privateuse.html</t>
  </si>
  <si>
    <t>License Agreement</t>
  </si>
  <si>
    <t>Min (ex-outliers)</t>
  </si>
  <si>
    <t>Max (ex-outliers)</t>
  </si>
  <si>
    <t>Mean</t>
  </si>
  <si>
    <t>Do not delete this worksheet</t>
  </si>
  <si>
    <t>Box and Whisker Chart</t>
  </si>
  <si>
    <t>© 2020 Vertex42 LLC</t>
  </si>
  <si>
    <t>Box and Whisker Chart Template</t>
  </si>
  <si>
    <t>This template uses the built-in Box and Whisker chart in Excel.</t>
  </si>
  <si>
    <t>Max Outlier</t>
  </si>
  <si>
    <t>Min Outlier</t>
  </si>
  <si>
    <t>Calculations for the Whiskers</t>
  </si>
  <si>
    <t>Summary Stats</t>
  </si>
  <si>
    <t>Minimum</t>
  </si>
  <si>
    <t>Maximum</t>
  </si>
  <si>
    <r>
      <t>1st Quartile: Q</t>
    </r>
    <r>
      <rPr>
        <vertAlign val="subscript"/>
        <sz val="10"/>
        <rFont val="Arial"/>
        <family val="2"/>
      </rPr>
      <t>1</t>
    </r>
  </si>
  <si>
    <r>
      <t>3rd Quartile: Q</t>
    </r>
    <r>
      <rPr>
        <vertAlign val="subscript"/>
        <sz val="10"/>
        <rFont val="Arial"/>
        <family val="2"/>
      </rPr>
      <t>3</t>
    </r>
  </si>
  <si>
    <t>Outliers (Data points beyond the whiskers)</t>
  </si>
  <si>
    <t>1.5*IQR</t>
  </si>
  <si>
    <t>The formulas are not necessary to use the built-in chart, but are</t>
  </si>
  <si>
    <t>provided to help explain how Excel is arriving at the values used</t>
  </si>
  <si>
    <t>Notes</t>
  </si>
  <si>
    <t>The box and whisker chart options allow you to specify whether</t>
  </si>
  <si>
    <t>to include or exclude the median when calculating the quartiles.</t>
  </si>
  <si>
    <t>In the formulas for Q1 and Q3, you can use PERCENTILE.INC</t>
  </si>
  <si>
    <r>
      <t xml:space="preserve">Based on the Tukey industry standard, the </t>
    </r>
    <r>
      <rPr>
        <b/>
        <sz val="10"/>
        <color rgb="FF000000"/>
        <rFont val="Arial"/>
        <family val="2"/>
      </rPr>
      <t>outliers</t>
    </r>
    <r>
      <rPr>
        <sz val="10"/>
        <color rgb="FF000000"/>
        <rFont val="Arial"/>
        <family val="2"/>
      </rPr>
      <t xml:space="preserve"> are the points</t>
    </r>
  </si>
  <si>
    <t>greater than Q3+1.5*IQR and less than Q1-1.5*IQR. However, the</t>
  </si>
  <si>
    <t>whiskers are not always displayed as Q3+1.5*IQR and Q1-1.5*IQR.</t>
  </si>
  <si>
    <t>The upper whisker extends only to the maximum value (excluding</t>
  </si>
  <si>
    <t>the outliers) if the maximum is less than Q3+1.5*IQR. The lower</t>
  </si>
  <si>
    <t>whisker extends only to the minimum value (excluding the outliers)</t>
  </si>
  <si>
    <t>if the minimum value is greater than Q1-1.5*IQR.</t>
  </si>
  <si>
    <t>The outliers are highlighted using conditional formatting within the</t>
  </si>
  <si>
    <t>data table.</t>
  </si>
  <si>
    <t>in the chart.</t>
  </si>
  <si>
    <t>or PERCENTILE.EXC to match what the chart is using.</t>
  </si>
  <si>
    <t>To see the values within the chart, right-click on a series and</t>
  </si>
  <si>
    <t>select Add Data Labels.</t>
  </si>
  <si>
    <t>https://www.vertex42.com/ExcelTemplates/box-whisker-plot.html</t>
  </si>
  <si>
    <t>School 1</t>
  </si>
  <si>
    <t>School 2</t>
  </si>
  <si>
    <t>School 3</t>
  </si>
  <si>
    <t>School 4</t>
  </si>
  <si>
    <t>10th Grade</t>
  </si>
  <si>
    <t>11th Grade</t>
  </si>
  <si>
    <t>12th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</si>
</sst>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b/>
      <sz val="18"/>
      <color indexed="53"/>
      <name val="Arial"/>
      <family val="2"/>
    </font>
    <font>
      <vertAlign val="subscript"/>
      <sz val="10"/>
      <name val="Arial"/>
      <family val="2"/>
    </font>
    <font>
      <i/>
      <sz val="10"/>
      <name val="Arial"/>
      <family val="2"/>
    </font>
    <font>
      <sz val="8"/>
      <color indexed="23"/>
      <name val="Arial"/>
      <family val="2"/>
    </font>
    <font>
      <sz val="11"/>
      <name val="Arial"/>
      <family val="2"/>
    </font>
    <font>
      <b/>
      <sz val="10"/>
      <color theme="4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8"/>
      <name val="Arial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3464AB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5" fillId="0" borderId="0"/>
  </cellStyleXfs>
  <cellXfs count="47">
    <xf numFmtId="0" fontId="0" fillId="0" borderId="0" xfId="0"/>
    <xf numFmtId="0" fontId="15" fillId="20" borderId="0" xfId="0" applyFont="1" applyFill="1" applyProtection="1"/>
    <xf numFmtId="0" fontId="15" fillId="0" borderId="0" xfId="0" applyFont="1" applyProtection="1"/>
    <xf numFmtId="0" fontId="21" fillId="0" borderId="0" xfId="0" applyFont="1" applyAlignment="1" applyProtection="1">
      <alignment horizontal="left"/>
    </xf>
    <xf numFmtId="0" fontId="15" fillId="0" borderId="0" xfId="0" applyFont="1" applyAlignment="1" applyProtection="1"/>
    <xf numFmtId="0" fontId="23" fillId="0" borderId="0" xfId="34" applyFont="1" applyAlignment="1" applyProtection="1"/>
    <xf numFmtId="0" fontId="15" fillId="0" borderId="0" xfId="0" applyFont="1" applyAlignment="1" applyProtection="1">
      <alignment horizontal="right"/>
    </xf>
    <xf numFmtId="0" fontId="26" fillId="20" borderId="0" xfId="0" applyFont="1" applyFill="1" applyAlignment="1" applyProtection="1">
      <alignment horizontal="left"/>
    </xf>
    <xf numFmtId="0" fontId="0" fillId="21" borderId="0" xfId="0" applyFill="1"/>
    <xf numFmtId="0" fontId="27" fillId="20" borderId="0" xfId="0" applyFont="1" applyFill="1" applyProtection="1"/>
    <xf numFmtId="0" fontId="24" fillId="20" borderId="0" xfId="0" applyFont="1" applyFill="1" applyAlignment="1" applyProtection="1">
      <alignment horizontal="left" vertical="center"/>
    </xf>
    <xf numFmtId="0" fontId="15" fillId="20" borderId="0" xfId="0" applyFont="1" applyFill="1" applyAlignment="1" applyProtection="1">
      <alignment vertical="center"/>
    </xf>
    <xf numFmtId="0" fontId="0" fillId="20" borderId="0" xfId="0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0" fillId="21" borderId="0" xfId="0" applyNumberFormat="1" applyFill="1"/>
    <xf numFmtId="1" fontId="0" fillId="21" borderId="0" xfId="0" applyNumberFormat="1" applyFill="1"/>
    <xf numFmtId="0" fontId="29" fillId="0" borderId="11" xfId="0" applyFont="1" applyBorder="1" applyProtection="1"/>
    <xf numFmtId="0" fontId="30" fillId="0" borderId="0" xfId="0" applyFont="1"/>
    <xf numFmtId="0" fontId="30" fillId="0" borderId="0" xfId="0" applyFont="1" applyAlignment="1">
      <alignment horizontal="left" vertical="center" readingOrder="1"/>
    </xf>
    <xf numFmtId="0" fontId="31" fillId="0" borderId="0" xfId="0" applyFont="1"/>
    <xf numFmtId="0" fontId="21" fillId="20" borderId="10" xfId="0" applyFont="1" applyFill="1" applyBorder="1" applyAlignment="1" applyProtection="1">
      <alignment horizontal="center"/>
    </xf>
    <xf numFmtId="0" fontId="30" fillId="0" borderId="0" xfId="0" applyFont="1" applyProtection="1"/>
    <xf numFmtId="1" fontId="15" fillId="0" borderId="0" xfId="0" applyNumberFormat="1" applyFont="1" applyProtection="1"/>
    <xf numFmtId="0" fontId="36" fillId="23" borderId="12" xfId="43" applyFont="1" applyFill="1" applyBorder="1" applyAlignment="1">
      <alignment horizontal="left" vertical="center" indent="1"/>
    </xf>
    <xf numFmtId="0" fontId="36" fillId="23" borderId="12" xfId="43" applyFont="1" applyFill="1" applyBorder="1" applyAlignment="1">
      <alignment horizontal="left" vertical="center"/>
    </xf>
    <xf numFmtId="0" fontId="37" fillId="23" borderId="12" xfId="43" applyFont="1" applyFill="1" applyBorder="1" applyAlignment="1">
      <alignment vertical="center"/>
    </xf>
    <xf numFmtId="0" fontId="35" fillId="0" borderId="0" xfId="43"/>
    <xf numFmtId="0" fontId="15" fillId="22" borderId="0" xfId="43" applyFont="1" applyFill="1"/>
    <xf numFmtId="0" fontId="20" fillId="22" borderId="0" xfId="43" applyFont="1" applyFill="1" applyAlignment="1">
      <alignment horizontal="left" wrapText="1" indent="1"/>
    </xf>
    <xf numFmtId="0" fontId="28" fillId="22" borderId="0" xfId="43" applyFont="1" applyFill="1"/>
    <xf numFmtId="0" fontId="20" fillId="22" borderId="0" xfId="43" applyFont="1" applyFill="1"/>
    <xf numFmtId="0" fontId="11" fillId="22" borderId="0" xfId="34" applyFill="1" applyAlignment="1" applyProtection="1">
      <alignment horizontal="left" wrapText="1"/>
    </xf>
    <xf numFmtId="0" fontId="20" fillId="22" borderId="0" xfId="43" applyFont="1" applyFill="1" applyAlignment="1">
      <alignment horizontal="left" wrapText="1"/>
    </xf>
    <xf numFmtId="0" fontId="21" fillId="22" borderId="0" xfId="43" applyFont="1" applyFill="1" applyAlignment="1">
      <alignment horizontal="left" wrapText="1"/>
    </xf>
    <xf numFmtId="0" fontId="22" fillId="22" borderId="0" xfId="43" applyFont="1" applyFill="1" applyAlignment="1">
      <alignment horizontal="left" wrapText="1"/>
    </xf>
    <xf numFmtId="0" fontId="20" fillId="22" borderId="0" xfId="43" applyFont="1" applyFill="1" applyAlignment="1">
      <alignment horizontal="left"/>
    </xf>
    <xf numFmtId="0" fontId="32" fillId="22" borderId="0" xfId="43" applyFont="1" applyFill="1" applyAlignment="1">
      <alignment horizontal="left" wrapText="1"/>
    </xf>
    <xf numFmtId="0" fontId="15" fillId="0" borderId="0" xfId="43" applyFont="1"/>
    <xf numFmtId="0" fontId="15" fillId="24" borderId="10" xfId="0" applyFont="1" applyFill="1" applyBorder="1" applyAlignment="1" applyProtection="1">
      <alignment horizontal="right"/>
    </xf>
    <xf numFmtId="0" fontId="15" fillId="25" borderId="0" xfId="0" applyFont="1" applyFill="1" applyBorder="1" applyAlignment="1" applyProtection="1">
      <alignment horizontal="right"/>
    </xf>
    <xf numFmtId="0" fontId="26" fillId="25" borderId="0" xfId="0" applyFont="1" applyFill="1" applyAlignment="1" applyProtection="1">
      <alignment horizontal="left"/>
    </xf>
    <xf numFmtId="0" fontId="15" fillId="0" borderId="0" xfId="0" applyNumberFormat="1" applyFont="1" applyProtection="1"/>
    <xf numFmtId="0" fontId="0" fillId="0" borderId="0" xfId="0" applyAlignment="1">
      <alignment horizontal="center"/>
    </xf>
    <xf numFmtId="0" fontId="39" fillId="0" borderId="0" xfId="0" applyFont="1"/>
    <xf numFmtId="0" fontId="15" fillId="0" borderId="0" xfId="0" applyFont="1"/>
    <xf numFmtId="0" fontId="39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40C1AF3A-926C-4199-895D-D5A28006AA9C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"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3188706720938E-2"/>
          <c:y val="4.4736842105263158E-2"/>
          <c:w val="0.92443802473593928"/>
          <c:h val="0.79210526315789476"/>
        </c:manualLayout>
      </c:layout>
      <c:lineChart>
        <c:grouping val="standard"/>
        <c:varyColors val="0"/>
        <c:ser>
          <c:idx val="0"/>
          <c:order val="0"/>
          <c:tx>
            <c:strRef>
              <c:f>BoxWhiskerChart!$A$28</c:f>
              <c:strCache>
                <c:ptCount val="1"/>
                <c:pt idx="0">
                  <c:v>1st Quartile: Q1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errBars>
            <c:errDir val="y"/>
            <c:errBarType val="minus"/>
            <c:errValType val="cust"/>
            <c:noEndCap val="0"/>
            <c:minus>
              <c:numRef>
                <c:f>BoxWhiskerChart!$B$43:$G$43</c:f>
                <c:numCache>
                  <c:formatCode>General</c:formatCode>
                  <c:ptCount val="6"/>
                  <c:pt idx="0">
                    <c:v>26</c:v>
                  </c:pt>
                  <c:pt idx="1">
                    <c:v>5.0839606636880621</c:v>
                  </c:pt>
                  <c:pt idx="2">
                    <c:v>13</c:v>
                  </c:pt>
                  <c:pt idx="3">
                    <c:v>60.5</c:v>
                  </c:pt>
                  <c:pt idx="4">
                    <c:v>12.25</c:v>
                  </c:pt>
                  <c:pt idx="5">
                    <c:v>20.5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BoxWhiskerChart!$B$26:$G$26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BoxWhiskerChart!$B$28:$G$28</c:f>
              <c:numCache>
                <c:formatCode>General</c:formatCode>
                <c:ptCount val="6"/>
                <c:pt idx="0">
                  <c:v>51</c:v>
                </c:pt>
                <c:pt idx="1">
                  <c:v>17.163693766704966</c:v>
                </c:pt>
                <c:pt idx="2">
                  <c:v>77</c:v>
                </c:pt>
                <c:pt idx="3">
                  <c:v>50.5</c:v>
                </c:pt>
                <c:pt idx="4">
                  <c:v>75.25</c:v>
                </c:pt>
                <c:pt idx="5">
                  <c:v>-9.5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5E-4325-8409-FBB8006805B0}"/>
            </c:ext>
          </c:extLst>
        </c:ser>
        <c:ser>
          <c:idx val="1"/>
          <c:order val="1"/>
          <c:tx>
            <c:strRef>
              <c:f>BoxWhiskerChart!$A$29</c:f>
              <c:strCache>
                <c:ptCount val="1"/>
                <c:pt idx="0">
                  <c:v>Median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dash"/>
            <c:size val="5"/>
          </c:marker>
          <c:cat>
            <c:strRef>
              <c:f>BoxWhiskerChart!$B$26:$G$26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BoxWhiskerChart!$B$29:$G$29</c:f>
              <c:numCache>
                <c:formatCode>General</c:formatCode>
                <c:ptCount val="6"/>
                <c:pt idx="0">
                  <c:v>63</c:v>
                </c:pt>
                <c:pt idx="1">
                  <c:v>21.87021149009059</c:v>
                </c:pt>
                <c:pt idx="2">
                  <c:v>92</c:v>
                </c:pt>
                <c:pt idx="3">
                  <c:v>94</c:v>
                </c:pt>
                <c:pt idx="4">
                  <c:v>83.5</c:v>
                </c:pt>
                <c:pt idx="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5E-4325-8409-FBB8006805B0}"/>
            </c:ext>
          </c:extLst>
        </c:ser>
        <c:ser>
          <c:idx val="2"/>
          <c:order val="2"/>
          <c:tx>
            <c:strRef>
              <c:f>BoxWhiskerChart!$A$30</c:f>
              <c:strCache>
                <c:ptCount val="1"/>
                <c:pt idx="0">
                  <c:v>3rd Quartile: Q3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dash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BoxWhiskerChart!$B$42:$G$42</c:f>
                <c:numCache>
                  <c:formatCode>General</c:formatCode>
                  <c:ptCount val="6"/>
                  <c:pt idx="0">
                    <c:v>28</c:v>
                  </c:pt>
                  <c:pt idx="1">
                    <c:v>8.4578438840890087</c:v>
                  </c:pt>
                  <c:pt idx="2">
                    <c:v>9</c:v>
                  </c:pt>
                  <c:pt idx="3">
                    <c:v>26.75</c:v>
                  </c:pt>
                  <c:pt idx="4">
                    <c:v>6.25</c:v>
                  </c:pt>
                  <c:pt idx="5">
                    <c:v>7.5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BoxWhiskerChart!$B$26:$G$26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BoxWhiskerChart!$B$30:$G$30</c:f>
              <c:numCache>
                <c:formatCode>General</c:formatCode>
                <c:ptCount val="6"/>
                <c:pt idx="0">
                  <c:v>80</c:v>
                </c:pt>
                <c:pt idx="1">
                  <c:v>39.574058842284145</c:v>
                </c:pt>
                <c:pt idx="2">
                  <c:v>99</c:v>
                </c:pt>
                <c:pt idx="3">
                  <c:v>118.25</c:v>
                </c:pt>
                <c:pt idx="4">
                  <c:v>93.75</c:v>
                </c:pt>
                <c:pt idx="5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5E-4325-8409-FBB8006805B0}"/>
            </c:ext>
          </c:extLst>
        </c:ser>
        <c:ser>
          <c:idx val="4"/>
          <c:order val="3"/>
          <c:tx>
            <c:v>Min Outlier</c:v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BoxWhiskerChart!$B$26:$G$26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BoxWhiskerChart!$B$48:$G$48</c:f>
              <c:numCache>
                <c:formatCode>General</c:formatCode>
                <c:ptCount val="6"/>
                <c:pt idx="0">
                  <c:v>#N/A</c:v>
                </c:pt>
                <c:pt idx="1">
                  <c:v>-23</c:v>
                </c:pt>
                <c:pt idx="2">
                  <c:v>25</c:v>
                </c:pt>
                <c:pt idx="3">
                  <c:v>#N/A</c:v>
                </c:pt>
                <c:pt idx="4">
                  <c:v>20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5E-4325-8409-FBB8006805B0}"/>
            </c:ext>
          </c:extLst>
        </c:ser>
        <c:ser>
          <c:idx val="3"/>
          <c:order val="4"/>
          <c:tx>
            <c:v>Max Outlier</c:v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BoxWhiskerChart!$B$26:$G$26</c:f>
              <c:strCache>
                <c:ptCount val="6"/>
                <c:pt idx="0">
                  <c:v>Sample 1</c:v>
                </c:pt>
                <c:pt idx="1">
                  <c:v>Sample 2</c:v>
                </c:pt>
                <c:pt idx="2">
                  <c:v>Sample 3</c:v>
                </c:pt>
                <c:pt idx="3">
                  <c:v>Sample 4</c:v>
                </c:pt>
                <c:pt idx="4">
                  <c:v>Sample 5</c:v>
                </c:pt>
                <c:pt idx="5">
                  <c:v>Sample 6</c:v>
                </c:pt>
              </c:strCache>
            </c:strRef>
          </c:cat>
          <c:val>
            <c:numRef>
              <c:f>BoxWhiskerChart!$B$47:$G$47</c:f>
              <c:numCache>
                <c:formatCode>General</c:formatCode>
                <c:ptCount val="6"/>
                <c:pt idx="0">
                  <c:v>#N/A</c:v>
                </c:pt>
                <c:pt idx="1">
                  <c:v>120</c:v>
                </c:pt>
                <c:pt idx="2">
                  <c:v>#N/A</c:v>
                </c:pt>
                <c:pt idx="3">
                  <c:v>#N/A</c:v>
                </c:pt>
                <c:pt idx="4">
                  <c:v>140</c:v>
                </c:pt>
                <c:pt idx="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5E-4325-8409-FBB800680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7952"/>
        <c:axId val="13040640"/>
      </c:lineChart>
      <c:catAx>
        <c:axId val="1303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0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37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9228326614881598"/>
          <c:y val="0.92368421052631577"/>
          <c:w val="0.29397378671615088"/>
          <c:h val="5.849896394529630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  <cx:data id="3">
      <cx:numDim type="val">
        <cx:f>_xlchart.v1.7</cx:f>
      </cx:numDim>
    </cx:data>
    <cx:data id="4">
      <cx:numDim type="val">
        <cx:f>_xlchart.v1.9</cx:f>
      </cx:numDim>
    </cx:data>
    <cx:data id="5">
      <cx:numDim type="val">
        <cx:f>_xlchart.v1.11</cx:f>
      </cx:numDim>
    </cx:data>
  </cx:chartData>
  <cx:chart>
    <cx:plotArea>
      <cx:plotAreaRegion>
        <cx:series layoutId="boxWhisker" uniqueId="{39A87AC9-0949-4C4B-90F2-4EC33594C19C}" formatIdx="1">
          <cx:tx>
            <cx:txData>
              <cx:f>_xlchart.v1.0</cx:f>
              <cx:v>Sample 1</cx:v>
            </cx:txData>
          </cx:tx>
          <cx:dataId val="0"/>
          <cx:layoutPr>
            <cx:visibility nonoutliers="0"/>
            <cx:statistics quartileMethod="exclusive"/>
          </cx:layoutPr>
        </cx:series>
        <cx:series layoutId="boxWhisker" uniqueId="{1EDE7F82-0BDD-4AB1-A196-21B8C8DFCE92}" formatIdx="2">
          <cx:tx>
            <cx:txData>
              <cx:f>_xlchart.v1.2</cx:f>
              <cx:v>Sample 2</cx:v>
            </cx:txData>
          </cx:tx>
          <cx:dataId val="1"/>
          <cx:layoutPr>
            <cx:visibility nonoutliers="0"/>
            <cx:statistics quartileMethod="exclusive"/>
          </cx:layoutPr>
        </cx:series>
        <cx:series layoutId="boxWhisker" uniqueId="{24DA19B9-D41F-408D-990B-D3D913905626}" formatIdx="3">
          <cx:tx>
            <cx:txData>
              <cx:f>_xlchart.v1.4</cx:f>
              <cx:v>Sample 3</cx:v>
            </cx:txData>
          </cx:tx>
          <cx:dataId val="2"/>
          <cx:layoutPr>
            <cx:visibility nonoutliers="0"/>
            <cx:statistics quartileMethod="exclusive"/>
          </cx:layoutPr>
        </cx:series>
        <cx:series layoutId="boxWhisker" uniqueId="{B462E3C2-B937-4970-8B3B-C7293471CB4D}" formatIdx="4">
          <cx:tx>
            <cx:txData>
              <cx:f>_xlchart.v1.6</cx:f>
              <cx:v>Sample 4</cx:v>
            </cx:txData>
          </cx:tx>
          <cx:dataId val="3"/>
          <cx:layoutPr>
            <cx:visibility nonoutliers="0"/>
            <cx:statistics quartileMethod="exclusive"/>
          </cx:layoutPr>
        </cx:series>
        <cx:series layoutId="boxWhisker" uniqueId="{8CBCAACA-D830-4A16-9277-8F930506688C}" formatIdx="5">
          <cx:tx>
            <cx:txData>
              <cx:f>_xlchart.v1.8</cx:f>
              <cx:v>Sample 5</cx:v>
            </cx:txData>
          </cx:tx>
          <cx:dataId val="4"/>
          <cx:layoutPr>
            <cx:visibility nonoutliers="0"/>
            <cx:statistics quartileMethod="exclusive"/>
          </cx:layoutPr>
        </cx:series>
        <cx:series layoutId="boxWhisker" uniqueId="{0545E8D1-7503-45BC-862F-82568581B3C1}" formatIdx="6">
          <cx:tx>
            <cx:txData>
              <cx:f>_xlchart.v1.10</cx:f>
              <cx:v>Sample 6</cx:v>
            </cx:txData>
          </cx:tx>
          <cx:dataId val="5"/>
          <cx:layoutPr>
            <cx:visibility nonoutliers="0"/>
            <cx:statistics quartileMethod="exclusive"/>
          </cx:layoutPr>
        </cx:series>
      </cx:plotAreaRegion>
      <cx:axis id="0" hidden="1">
        <cx:catScaling gapWidth="0.10000000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/>
            </a:pPr>
            <a:endParaRPr lang="en-US" sz="11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/>
            </a:pPr>
            <a:endParaRPr lang="en-US" sz="11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200"/>
          </a:pPr>
          <a:endParaRPr lang="en-US" sz="12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  <cx:data id="1">
      <cx:strDim type="cat">
        <cx:f>_xlchart.v1.25</cx:f>
      </cx:strDim>
      <cx:numDim type="val">
        <cx:f>_xlchart.v1.29</cx:f>
      </cx:numDim>
    </cx:data>
    <cx:data id="2">
      <cx:strDim type="cat">
        <cx:f>_xlchart.v1.25</cx:f>
      </cx:strDim>
      <cx:numDim type="val">
        <cx:f>_xlchart.v1.31</cx:f>
      </cx:numDim>
    </cx:data>
    <cx:data id="3">
      <cx:strDim type="cat">
        <cx:f>_xlchart.v1.25</cx:f>
      </cx:strDim>
      <cx:numDim type="val">
        <cx:f>_xlchart.v1.33</cx:f>
      </cx:numDim>
    </cx:data>
  </cx:chartData>
  <cx:chart>
    <cx:title pos="t" align="ctr" overlay="0">
      <cx:tx>
        <cx:txData>
          <cx:v>Sample Box and Whisker Chart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595959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rPr lang="en-US" sz="1400" b="1"/>
            <a:t>Sample Box and Whisker Chart</a:t>
          </a:r>
        </a:p>
      </cx:txPr>
    </cx:title>
    <cx:plotArea>
      <cx:plotAreaRegion>
        <cx:series layoutId="boxWhisker" uniqueId="{BFF1F3C8-B323-4AA1-BD71-89057FDDF893}" formatIdx="0">
          <cx:tx>
            <cx:txData>
              <cx:f>_xlchart.v1.26</cx:f>
              <cx:v>School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80B24740-EAE3-4FD8-BCFC-3601B8066451}" formatIdx="1">
          <cx:tx>
            <cx:txData>
              <cx:f>_xlchart.v1.28</cx:f>
              <cx:v>School 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55042BE6-4939-4A91-B9CE-C7803D5D9969}" formatIdx="2">
          <cx:tx>
            <cx:txData>
              <cx:f>_xlchart.v1.30</cx:f>
              <cx:v>School 3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F6C3DCD1-4B9A-4026-9DBB-85752ABE6635}" formatIdx="3">
          <cx:tx>
            <cx:txData>
              <cx:f>_xlchart.v1.32</cx:f>
              <cx:v>School 4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400" b="1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 sz="1400" b="1"/>
          </a:p>
        </cx:txPr>
      </cx:axis>
      <cx:axis id="1">
        <cx:valScaling max="100" min="50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400" b="1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 sz="1400" b="1"/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200" b="1"/>
          </a:pPr>
          <a:endParaRPr lang="en-US" sz="1200" b="1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ertex42.com/" TargetMode="External"/><Relationship Id="rId1" Type="http://schemas.openxmlformats.org/officeDocument/2006/relationships/chart" Target="../charts/chart1.xml"/><Relationship Id="rId4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742950</xdr:colOff>
      <xdr:row>24</xdr:row>
      <xdr:rowOff>57150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E284E2E-7F1E-4831-A29A-C352E3B31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0</xdr:row>
      <xdr:rowOff>57150</xdr:rowOff>
    </xdr:from>
    <xdr:to>
      <xdr:col>8</xdr:col>
      <xdr:colOff>1365622</xdr:colOff>
      <xdr:row>0</xdr:row>
      <xdr:rowOff>361976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5DDDF1-6CDD-4683-BA7F-39BAD979E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57925" y="57150"/>
          <a:ext cx="1365622" cy="30482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</xdr:row>
      <xdr:rowOff>76199</xdr:rowOff>
    </xdr:from>
    <xdr:to>
      <xdr:col>6</xdr:col>
      <xdr:colOff>819151</xdr:colOff>
      <xdr:row>24</xdr:row>
      <xdr:rowOff>76199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43287F8C-9609-4422-853B-CA2B613FC23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457199"/>
              <a:ext cx="6038851" cy="3762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0</xdr:colOff>
      <xdr:row>29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61BAE1D-695F-4BB4-8CEE-99A8680A4CF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400" y="0"/>
              <a:ext cx="5486400" cy="4695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8882EE-4E34-40AE-93A4-D69C8FE47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ox-whisker-plot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box-whisker-plo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CA50-5CF4-4B8A-B301-B351366064B8}">
  <sheetPr>
    <pageSetUpPr fitToPage="1"/>
  </sheetPr>
  <dimension ref="A1:I91"/>
  <sheetViews>
    <sheetView showGridLines="0" tabSelected="1" zoomScaleNormal="100" workbookViewId="0"/>
  </sheetViews>
  <sheetFormatPr defaultColWidth="9.140625" defaultRowHeight="12.75" x14ac:dyDescent="0.2"/>
  <cols>
    <col min="1" max="1" width="15" style="2" customWidth="1"/>
    <col min="2" max="7" width="12.7109375" style="2" customWidth="1"/>
    <col min="8" max="8" width="3.42578125" style="2" customWidth="1"/>
    <col min="9" max="9" width="57" style="2" customWidth="1"/>
    <col min="10" max="16384" width="9.140625" style="2"/>
  </cols>
  <sheetData>
    <row r="1" spans="1:9" s="13" customFormat="1" ht="30" customHeight="1" x14ac:dyDescent="0.2">
      <c r="A1" s="10" t="s">
        <v>32</v>
      </c>
      <c r="B1" s="11"/>
      <c r="C1" s="12"/>
      <c r="D1" s="12"/>
      <c r="E1" s="12"/>
      <c r="F1" s="12"/>
      <c r="G1" s="12"/>
    </row>
    <row r="2" spans="1:9" ht="15.75" x14ac:dyDescent="0.25">
      <c r="A2" s="3"/>
      <c r="C2" s="4"/>
      <c r="D2" s="4"/>
      <c r="E2" s="4"/>
      <c r="F2" s="4"/>
      <c r="G2" s="4"/>
      <c r="I2" s="4" t="s">
        <v>31</v>
      </c>
    </row>
    <row r="3" spans="1:9" x14ac:dyDescent="0.2">
      <c r="I3" s="5" t="s">
        <v>0</v>
      </c>
    </row>
    <row r="5" spans="1:9" x14ac:dyDescent="0.2">
      <c r="I5" s="16" t="s">
        <v>23</v>
      </c>
    </row>
    <row r="6" spans="1:9" x14ac:dyDescent="0.2">
      <c r="I6" s="17" t="s">
        <v>33</v>
      </c>
    </row>
    <row r="7" spans="1:9" x14ac:dyDescent="0.2">
      <c r="I7" s="17" t="s">
        <v>44</v>
      </c>
    </row>
    <row r="8" spans="1:9" x14ac:dyDescent="0.2">
      <c r="I8" s="17" t="s">
        <v>45</v>
      </c>
    </row>
    <row r="9" spans="1:9" x14ac:dyDescent="0.2">
      <c r="I9" s="17" t="s">
        <v>59</v>
      </c>
    </row>
    <row r="10" spans="1:9" x14ac:dyDescent="0.2">
      <c r="I10" s="17"/>
    </row>
    <row r="11" spans="1:9" x14ac:dyDescent="0.2">
      <c r="I11" s="16" t="s">
        <v>46</v>
      </c>
    </row>
    <row r="12" spans="1:9" x14ac:dyDescent="0.2">
      <c r="I12" s="17" t="s">
        <v>47</v>
      </c>
    </row>
    <row r="13" spans="1:9" x14ac:dyDescent="0.2">
      <c r="I13" s="17" t="s">
        <v>48</v>
      </c>
    </row>
    <row r="14" spans="1:9" x14ac:dyDescent="0.2">
      <c r="I14" s="17" t="s">
        <v>49</v>
      </c>
    </row>
    <row r="15" spans="1:9" x14ac:dyDescent="0.2">
      <c r="I15" s="17" t="s">
        <v>60</v>
      </c>
    </row>
    <row r="16" spans="1:9" x14ac:dyDescent="0.2">
      <c r="I16" s="18"/>
    </row>
    <row r="17" spans="1:9" x14ac:dyDescent="0.2">
      <c r="I17" s="21" t="s">
        <v>50</v>
      </c>
    </row>
    <row r="18" spans="1:9" x14ac:dyDescent="0.2">
      <c r="I18" s="21" t="s">
        <v>51</v>
      </c>
    </row>
    <row r="19" spans="1:9" x14ac:dyDescent="0.2">
      <c r="I19" s="17" t="s">
        <v>52</v>
      </c>
    </row>
    <row r="20" spans="1:9" x14ac:dyDescent="0.2">
      <c r="I20" s="17"/>
    </row>
    <row r="21" spans="1:9" x14ac:dyDescent="0.2">
      <c r="I21" s="17" t="s">
        <v>53</v>
      </c>
    </row>
    <row r="22" spans="1:9" x14ac:dyDescent="0.2">
      <c r="I22" s="17" t="s">
        <v>54</v>
      </c>
    </row>
    <row r="23" spans="1:9" x14ac:dyDescent="0.2">
      <c r="I23" s="18" t="s">
        <v>55</v>
      </c>
    </row>
    <row r="24" spans="1:9" x14ac:dyDescent="0.2">
      <c r="I24" s="21" t="s">
        <v>56</v>
      </c>
    </row>
    <row r="25" spans="1:9" x14ac:dyDescent="0.2">
      <c r="I25" s="17"/>
    </row>
    <row r="26" spans="1:9" x14ac:dyDescent="0.2">
      <c r="A26" s="40" t="s">
        <v>37</v>
      </c>
      <c r="B26" s="39" t="str">
        <f>B50</f>
        <v>Sample 1</v>
      </c>
      <c r="C26" s="39" t="str">
        <f t="shared" ref="C26:G26" si="0">C50</f>
        <v>Sample 2</v>
      </c>
      <c r="D26" s="39" t="str">
        <f t="shared" si="0"/>
        <v>Sample 3</v>
      </c>
      <c r="E26" s="39" t="str">
        <f t="shared" si="0"/>
        <v>Sample 4</v>
      </c>
      <c r="F26" s="39" t="str">
        <f t="shared" si="0"/>
        <v>Sample 5</v>
      </c>
      <c r="G26" s="39" t="str">
        <f t="shared" si="0"/>
        <v>Sample 6</v>
      </c>
      <c r="I26" s="17" t="s">
        <v>57</v>
      </c>
    </row>
    <row r="27" spans="1:9" x14ac:dyDescent="0.2">
      <c r="A27" s="6" t="s">
        <v>38</v>
      </c>
      <c r="B27" s="41">
        <f t="shared" ref="B27:G27" si="1">MIN(B$51:B$91)</f>
        <v>25</v>
      </c>
      <c r="C27" s="41">
        <f t="shared" si="1"/>
        <v>-23</v>
      </c>
      <c r="D27" s="41">
        <f t="shared" si="1"/>
        <v>25</v>
      </c>
      <c r="E27" s="41">
        <f t="shared" si="1"/>
        <v>-10</v>
      </c>
      <c r="F27" s="41">
        <f t="shared" si="1"/>
        <v>20</v>
      </c>
      <c r="G27" s="41">
        <f t="shared" si="1"/>
        <v>-30</v>
      </c>
      <c r="I27" s="17" t="s">
        <v>58</v>
      </c>
    </row>
    <row r="28" spans="1:9" ht="15.75" x14ac:dyDescent="0.3">
      <c r="A28" s="6" t="s">
        <v>40</v>
      </c>
      <c r="B28" s="41">
        <f>_xlfn.PERCENTILE.EXC(B$51:B$91,0.25)</f>
        <v>51</v>
      </c>
      <c r="C28" s="41">
        <f t="shared" ref="C28:G28" si="2">_xlfn.PERCENTILE.EXC(C$51:C$91,0.25)</f>
        <v>17.163693766704966</v>
      </c>
      <c r="D28" s="41">
        <f t="shared" si="2"/>
        <v>77</v>
      </c>
      <c r="E28" s="41">
        <f t="shared" si="2"/>
        <v>50.5</v>
      </c>
      <c r="F28" s="41">
        <f t="shared" si="2"/>
        <v>75.25</v>
      </c>
      <c r="G28" s="41">
        <f t="shared" si="2"/>
        <v>-9.5</v>
      </c>
      <c r="I28" s="17"/>
    </row>
    <row r="29" spans="1:9" x14ac:dyDescent="0.2">
      <c r="A29" s="6" t="s">
        <v>3</v>
      </c>
      <c r="B29" s="41">
        <f t="shared" ref="B29:G29" si="3">MEDIAN(B$51:B$91)</f>
        <v>63</v>
      </c>
      <c r="C29" s="41">
        <f t="shared" si="3"/>
        <v>21.87021149009059</v>
      </c>
      <c r="D29" s="41">
        <f t="shared" si="3"/>
        <v>92</v>
      </c>
      <c r="E29" s="41">
        <f t="shared" si="3"/>
        <v>94</v>
      </c>
      <c r="F29" s="41">
        <f t="shared" si="3"/>
        <v>83.5</v>
      </c>
      <c r="G29" s="41">
        <f t="shared" si="3"/>
        <v>12</v>
      </c>
      <c r="I29" s="18" t="s">
        <v>61</v>
      </c>
    </row>
    <row r="30" spans="1:9" ht="15.75" x14ac:dyDescent="0.3">
      <c r="A30" s="6" t="s">
        <v>41</v>
      </c>
      <c r="B30" s="41">
        <f t="shared" ref="B30:G30" si="4">_xlfn.PERCENTILE.EXC(B$51:B$91,0.75)</f>
        <v>80</v>
      </c>
      <c r="C30" s="41">
        <f t="shared" si="4"/>
        <v>39.574058842284145</v>
      </c>
      <c r="D30" s="41">
        <f t="shared" si="4"/>
        <v>99</v>
      </c>
      <c r="E30" s="41">
        <f t="shared" si="4"/>
        <v>118.25</v>
      </c>
      <c r="F30" s="41">
        <f t="shared" si="4"/>
        <v>93.75</v>
      </c>
      <c r="G30" s="41">
        <f t="shared" si="4"/>
        <v>27.5</v>
      </c>
      <c r="I30" s="21" t="s">
        <v>62</v>
      </c>
    </row>
    <row r="31" spans="1:9" x14ac:dyDescent="0.2">
      <c r="A31" s="6" t="s">
        <v>39</v>
      </c>
      <c r="B31" s="41">
        <f t="shared" ref="B31:G31" si="5">MAX(B$51:B$91)</f>
        <v>108</v>
      </c>
      <c r="C31" s="41">
        <f t="shared" si="5"/>
        <v>120</v>
      </c>
      <c r="D31" s="41">
        <f t="shared" si="5"/>
        <v>108</v>
      </c>
      <c r="E31" s="41">
        <f t="shared" si="5"/>
        <v>145</v>
      </c>
      <c r="F31" s="41">
        <f t="shared" si="5"/>
        <v>140</v>
      </c>
      <c r="G31" s="41">
        <f t="shared" si="5"/>
        <v>90</v>
      </c>
      <c r="I31" s="17"/>
    </row>
    <row r="32" spans="1:9" x14ac:dyDescent="0.2">
      <c r="A32" s="6" t="s">
        <v>2</v>
      </c>
      <c r="B32" s="41">
        <f t="shared" ref="B32:G32" si="6">B30-B28</f>
        <v>29</v>
      </c>
      <c r="C32" s="41">
        <f t="shared" si="6"/>
        <v>22.410365075579179</v>
      </c>
      <c r="D32" s="41">
        <f t="shared" si="6"/>
        <v>22</v>
      </c>
      <c r="E32" s="41">
        <f t="shared" si="6"/>
        <v>67.75</v>
      </c>
      <c r="F32" s="41">
        <f t="shared" si="6"/>
        <v>18.5</v>
      </c>
      <c r="G32" s="41">
        <f t="shared" si="6"/>
        <v>37</v>
      </c>
      <c r="I32" s="17"/>
    </row>
    <row r="33" spans="1:9" x14ac:dyDescent="0.2">
      <c r="A33" s="6" t="s">
        <v>28</v>
      </c>
      <c r="B33" s="22">
        <f>AVERAGE(B$51:B$91)</f>
        <v>68</v>
      </c>
      <c r="C33" s="22">
        <f t="shared" ref="C33:G33" si="7">AVERAGE(C$51:C$91)</f>
        <v>29.458716339805669</v>
      </c>
      <c r="D33" s="22">
        <f t="shared" si="7"/>
        <v>85.888888888888886</v>
      </c>
      <c r="E33" s="22">
        <f t="shared" si="7"/>
        <v>87.041666666666671</v>
      </c>
      <c r="F33" s="22">
        <f t="shared" si="7"/>
        <v>84.138888888888886</v>
      </c>
      <c r="G33" s="22">
        <f t="shared" si="7"/>
        <v>11.117647058823529</v>
      </c>
      <c r="I33" s="17"/>
    </row>
    <row r="34" spans="1:9" x14ac:dyDescent="0.2">
      <c r="A34" s="7" t="s">
        <v>36</v>
      </c>
      <c r="B34" s="1"/>
      <c r="C34" s="1"/>
      <c r="D34" s="1"/>
      <c r="E34" s="1"/>
      <c r="F34" s="1"/>
      <c r="G34" s="1"/>
      <c r="I34" s="19"/>
    </row>
    <row r="35" spans="1:9" x14ac:dyDescent="0.2">
      <c r="A35" s="6" t="s">
        <v>43</v>
      </c>
      <c r="B35" s="2">
        <f t="shared" ref="B35:G35" si="8">1.5*B31</f>
        <v>162</v>
      </c>
      <c r="C35" s="2">
        <f t="shared" si="8"/>
        <v>180</v>
      </c>
      <c r="D35" s="2">
        <f t="shared" si="8"/>
        <v>162</v>
      </c>
      <c r="E35" s="2">
        <f t="shared" si="8"/>
        <v>217.5</v>
      </c>
      <c r="F35" s="2">
        <f t="shared" si="8"/>
        <v>210</v>
      </c>
      <c r="G35" s="2">
        <f t="shared" si="8"/>
        <v>135</v>
      </c>
      <c r="I35" s="21"/>
    </row>
    <row r="36" spans="1:9" ht="15.75" x14ac:dyDescent="0.3">
      <c r="A36" s="6" t="s">
        <v>15</v>
      </c>
      <c r="B36" s="2">
        <f>B30+1.5*B32</f>
        <v>123.5</v>
      </c>
      <c r="C36" s="2">
        <f t="shared" ref="C36:G36" si="9">C30+1.5*C32</f>
        <v>73.189606455652921</v>
      </c>
      <c r="D36" s="2">
        <f t="shared" si="9"/>
        <v>132</v>
      </c>
      <c r="E36" s="2">
        <f t="shared" si="9"/>
        <v>219.875</v>
      </c>
      <c r="F36" s="2">
        <f t="shared" si="9"/>
        <v>121.5</v>
      </c>
      <c r="G36" s="2">
        <f t="shared" si="9"/>
        <v>83</v>
      </c>
      <c r="I36" s="21"/>
    </row>
    <row r="37" spans="1:9" ht="15.75" x14ac:dyDescent="0.3">
      <c r="A37" s="6" t="s">
        <v>16</v>
      </c>
      <c r="B37" s="2">
        <f>B28-1.5*B32</f>
        <v>7.5</v>
      </c>
      <c r="C37" s="2">
        <f t="shared" ref="C37:G37" si="10">C28-1.5*C32</f>
        <v>-16.451853846663802</v>
      </c>
      <c r="D37" s="2">
        <f t="shared" si="10"/>
        <v>44</v>
      </c>
      <c r="E37" s="2">
        <f t="shared" si="10"/>
        <v>-51.125</v>
      </c>
      <c r="F37" s="2">
        <f t="shared" si="10"/>
        <v>47.5</v>
      </c>
      <c r="G37" s="2">
        <f t="shared" si="10"/>
        <v>-65</v>
      </c>
      <c r="I37" s="21"/>
    </row>
    <row r="38" spans="1:9" x14ac:dyDescent="0.2">
      <c r="A38" s="6" t="s">
        <v>26</v>
      </c>
      <c r="B38" s="2">
        <f>_xlfn.MINIFS(B50:B91,B50:B91,"&gt;="&amp;B37)</f>
        <v>25</v>
      </c>
      <c r="C38" s="2">
        <f t="shared" ref="C38:G38" si="11">_xlfn.MINIFS(C50:C91,C50:C91,"&gt;="&amp;C37)</f>
        <v>12.079733103016904</v>
      </c>
      <c r="D38" s="2">
        <f t="shared" si="11"/>
        <v>64</v>
      </c>
      <c r="E38" s="2">
        <f t="shared" si="11"/>
        <v>-10</v>
      </c>
      <c r="F38" s="2">
        <f t="shared" si="11"/>
        <v>63</v>
      </c>
      <c r="G38" s="2">
        <f t="shared" si="11"/>
        <v>-30</v>
      </c>
      <c r="I38" s="21"/>
    </row>
    <row r="39" spans="1:9" x14ac:dyDescent="0.2">
      <c r="A39" s="6" t="s">
        <v>27</v>
      </c>
      <c r="B39" s="2">
        <f>_xlfn.MAXIFS(B50:B91,B50:B91,"&lt;="&amp;B36)</f>
        <v>108</v>
      </c>
      <c r="C39" s="2">
        <f t="shared" ref="C39:G39" si="12">_xlfn.MAXIFS(C50:C91,C50:C91,"&lt;="&amp;C36)</f>
        <v>48.031902726373154</v>
      </c>
      <c r="D39" s="2">
        <f t="shared" si="12"/>
        <v>108</v>
      </c>
      <c r="E39" s="2">
        <f t="shared" si="12"/>
        <v>145</v>
      </c>
      <c r="F39" s="2">
        <f t="shared" si="12"/>
        <v>100</v>
      </c>
      <c r="G39" s="2">
        <f t="shared" si="12"/>
        <v>35</v>
      </c>
      <c r="I39" s="21"/>
    </row>
    <row r="40" spans="1:9" x14ac:dyDescent="0.2">
      <c r="A40" s="6" t="s">
        <v>10</v>
      </c>
      <c r="B40" s="2">
        <f t="shared" ref="B40:G40" si="13">MIN(B36,B39)</f>
        <v>108</v>
      </c>
      <c r="C40" s="2">
        <f t="shared" si="13"/>
        <v>48.031902726373154</v>
      </c>
      <c r="D40" s="2">
        <f t="shared" si="13"/>
        <v>108</v>
      </c>
      <c r="E40" s="2">
        <f t="shared" si="13"/>
        <v>145</v>
      </c>
      <c r="F40" s="2">
        <f t="shared" si="13"/>
        <v>100</v>
      </c>
      <c r="G40" s="2">
        <f t="shared" si="13"/>
        <v>35</v>
      </c>
      <c r="I40" s="21"/>
    </row>
    <row r="41" spans="1:9" x14ac:dyDescent="0.2">
      <c r="A41" s="6" t="s">
        <v>14</v>
      </c>
      <c r="B41" s="2">
        <f t="shared" ref="B41:G41" si="14">MAX(B37,B38)</f>
        <v>25</v>
      </c>
      <c r="C41" s="2">
        <f t="shared" si="14"/>
        <v>12.079733103016904</v>
      </c>
      <c r="D41" s="2">
        <f t="shared" si="14"/>
        <v>64</v>
      </c>
      <c r="E41" s="2">
        <f t="shared" si="14"/>
        <v>-10</v>
      </c>
      <c r="F41" s="2">
        <f t="shared" si="14"/>
        <v>63</v>
      </c>
      <c r="G41" s="2">
        <f t="shared" si="14"/>
        <v>-30</v>
      </c>
      <c r="I41" s="21"/>
    </row>
    <row r="42" spans="1:9" ht="15.75" x14ac:dyDescent="0.3">
      <c r="A42" s="6" t="s">
        <v>17</v>
      </c>
      <c r="B42" s="2">
        <f t="shared" ref="B42:G42" si="15">B40-B30</f>
        <v>28</v>
      </c>
      <c r="C42" s="2">
        <f t="shared" si="15"/>
        <v>8.4578438840890087</v>
      </c>
      <c r="D42" s="2">
        <f t="shared" si="15"/>
        <v>9</v>
      </c>
      <c r="E42" s="2">
        <f t="shared" si="15"/>
        <v>26.75</v>
      </c>
      <c r="F42" s="2">
        <f t="shared" si="15"/>
        <v>6.25</v>
      </c>
      <c r="G42" s="2">
        <f t="shared" si="15"/>
        <v>7.5</v>
      </c>
    </row>
    <row r="43" spans="1:9" ht="15.75" x14ac:dyDescent="0.3">
      <c r="A43" s="6" t="s">
        <v>18</v>
      </c>
      <c r="B43" s="2">
        <f t="shared" ref="B43:G43" si="16">B28-B41</f>
        <v>26</v>
      </c>
      <c r="C43" s="2">
        <f t="shared" si="16"/>
        <v>5.0839606636880621</v>
      </c>
      <c r="D43" s="2">
        <f t="shared" si="16"/>
        <v>13</v>
      </c>
      <c r="E43" s="2">
        <f t="shared" si="16"/>
        <v>60.5</v>
      </c>
      <c r="F43" s="2">
        <f t="shared" si="16"/>
        <v>12.25</v>
      </c>
      <c r="G43" s="2">
        <f t="shared" si="16"/>
        <v>20.5</v>
      </c>
    </row>
    <row r="44" spans="1:9" hidden="1" x14ac:dyDescent="0.2">
      <c r="A44" s="7" t="s">
        <v>42</v>
      </c>
      <c r="B44" s="1"/>
      <c r="C44" s="1"/>
      <c r="D44" s="1"/>
      <c r="E44" s="1"/>
      <c r="F44" s="1"/>
      <c r="G44" s="1"/>
    </row>
    <row r="45" spans="1:9" hidden="1" x14ac:dyDescent="0.2">
      <c r="A45" s="6" t="s">
        <v>11</v>
      </c>
      <c r="B45" s="2">
        <f t="shared" ref="B45:G45" si="17">COUNTIF(B$51:B$91,"&gt;"&amp;B36)</f>
        <v>0</v>
      </c>
      <c r="C45" s="2">
        <f t="shared" si="17"/>
        <v>2</v>
      </c>
      <c r="D45" s="2">
        <f t="shared" si="17"/>
        <v>0</v>
      </c>
      <c r="E45" s="2">
        <f t="shared" si="17"/>
        <v>0</v>
      </c>
      <c r="F45" s="2">
        <f t="shared" si="17"/>
        <v>1</v>
      </c>
      <c r="G45" s="2">
        <f t="shared" si="17"/>
        <v>1</v>
      </c>
      <c r="I45" s="17"/>
    </row>
    <row r="46" spans="1:9" hidden="1" x14ac:dyDescent="0.2">
      <c r="A46" s="6" t="s">
        <v>12</v>
      </c>
      <c r="B46" s="2">
        <f t="shared" ref="B46:G46" si="18">COUNTIF(B$51:B$91,"&lt;"&amp;B37)</f>
        <v>0</v>
      </c>
      <c r="C46" s="2">
        <f t="shared" si="18"/>
        <v>1</v>
      </c>
      <c r="D46" s="2">
        <f t="shared" si="18"/>
        <v>2</v>
      </c>
      <c r="E46" s="2">
        <f t="shared" si="18"/>
        <v>0</v>
      </c>
      <c r="F46" s="2">
        <f t="shared" si="18"/>
        <v>1</v>
      </c>
      <c r="G46" s="2">
        <f t="shared" si="18"/>
        <v>0</v>
      </c>
      <c r="I46" s="18"/>
    </row>
    <row r="47" spans="1:9" hidden="1" x14ac:dyDescent="0.2">
      <c r="A47" s="6" t="s">
        <v>34</v>
      </c>
      <c r="B47" s="2" t="e">
        <f t="shared" ref="B47:G47" si="19">IF(B45&gt;0,B31,NA())</f>
        <v>#N/A</v>
      </c>
      <c r="C47" s="2">
        <f t="shared" si="19"/>
        <v>120</v>
      </c>
      <c r="D47" s="2" t="e">
        <f t="shared" si="19"/>
        <v>#N/A</v>
      </c>
      <c r="E47" s="2" t="e">
        <f t="shared" si="19"/>
        <v>#N/A</v>
      </c>
      <c r="F47" s="2">
        <f t="shared" si="19"/>
        <v>140</v>
      </c>
      <c r="G47" s="2">
        <f t="shared" si="19"/>
        <v>90</v>
      </c>
    </row>
    <row r="48" spans="1:9" hidden="1" x14ac:dyDescent="0.2">
      <c r="A48" s="6" t="s">
        <v>35</v>
      </c>
      <c r="B48" s="2" t="e">
        <f t="shared" ref="B48:G48" si="20">IF(B46&gt;0,B27,NA())</f>
        <v>#N/A</v>
      </c>
      <c r="C48" s="2">
        <f t="shared" si="20"/>
        <v>-23</v>
      </c>
      <c r="D48" s="2">
        <f t="shared" si="20"/>
        <v>25</v>
      </c>
      <c r="E48" s="2" t="e">
        <f t="shared" si="20"/>
        <v>#N/A</v>
      </c>
      <c r="F48" s="2">
        <f t="shared" si="20"/>
        <v>20</v>
      </c>
      <c r="G48" s="2" t="e">
        <f t="shared" si="20"/>
        <v>#N/A</v>
      </c>
    </row>
    <row r="50" spans="1:7" ht="15.75" x14ac:dyDescent="0.25">
      <c r="A50" s="20" t="s">
        <v>13</v>
      </c>
      <c r="B50" s="38" t="s">
        <v>4</v>
      </c>
      <c r="C50" s="38" t="s">
        <v>5</v>
      </c>
      <c r="D50" s="38" t="s">
        <v>6</v>
      </c>
      <c r="E50" s="38" t="s">
        <v>7</v>
      </c>
      <c r="F50" s="38" t="s">
        <v>8</v>
      </c>
      <c r="G50" s="38" t="s">
        <v>9</v>
      </c>
    </row>
    <row r="51" spans="1:7" x14ac:dyDescent="0.2">
      <c r="B51" s="15">
        <v>52</v>
      </c>
      <c r="C51" s="14">
        <v>-23</v>
      </c>
      <c r="D51" s="8">
        <v>102</v>
      </c>
      <c r="E51" s="8">
        <v>116</v>
      </c>
      <c r="F51" s="8">
        <v>98</v>
      </c>
      <c r="G51" s="8">
        <v>-10</v>
      </c>
    </row>
    <row r="52" spans="1:7" x14ac:dyDescent="0.2">
      <c r="B52" s="15">
        <v>63</v>
      </c>
      <c r="C52" s="14">
        <v>17.014400814718055</v>
      </c>
      <c r="D52" s="8">
        <v>99</v>
      </c>
      <c r="E52" s="8">
        <v>98</v>
      </c>
      <c r="F52" s="8">
        <v>97</v>
      </c>
      <c r="G52" s="8">
        <v>18</v>
      </c>
    </row>
    <row r="53" spans="1:7" x14ac:dyDescent="0.2">
      <c r="B53" s="15">
        <v>107</v>
      </c>
      <c r="C53" s="14">
        <v>78.604550770695781</v>
      </c>
      <c r="D53" s="8">
        <v>25</v>
      </c>
      <c r="E53" s="8">
        <v>95</v>
      </c>
      <c r="F53" s="8">
        <v>94</v>
      </c>
      <c r="G53" s="8">
        <v>34</v>
      </c>
    </row>
    <row r="54" spans="1:7" x14ac:dyDescent="0.2">
      <c r="B54" s="15">
        <v>54</v>
      </c>
      <c r="C54" s="14">
        <v>48.031902726373154</v>
      </c>
      <c r="D54" s="8">
        <v>100</v>
      </c>
      <c r="E54" s="8">
        <v>67</v>
      </c>
      <c r="F54" s="8">
        <v>20</v>
      </c>
      <c r="G54" s="8">
        <v>20</v>
      </c>
    </row>
    <row r="55" spans="1:7" x14ac:dyDescent="0.2">
      <c r="B55" s="15">
        <v>79</v>
      </c>
      <c r="C55" s="14">
        <v>30.536229662009877</v>
      </c>
      <c r="D55" s="8">
        <v>30</v>
      </c>
      <c r="E55" s="8">
        <v>48</v>
      </c>
      <c r="F55" s="8">
        <v>98</v>
      </c>
      <c r="G55" s="8">
        <v>90</v>
      </c>
    </row>
    <row r="56" spans="1:7" x14ac:dyDescent="0.2">
      <c r="B56" s="15">
        <v>80</v>
      </c>
      <c r="C56" s="14">
        <v>20.9232407071785</v>
      </c>
      <c r="D56" s="8">
        <v>75</v>
      </c>
      <c r="E56" s="8">
        <v>109</v>
      </c>
      <c r="F56" s="8">
        <v>96</v>
      </c>
      <c r="G56" s="8">
        <v>35</v>
      </c>
    </row>
    <row r="57" spans="1:7" x14ac:dyDescent="0.2">
      <c r="B57" s="15">
        <v>108</v>
      </c>
      <c r="C57" s="14">
        <v>120</v>
      </c>
      <c r="D57" s="8">
        <v>106</v>
      </c>
      <c r="E57" s="8">
        <v>72</v>
      </c>
      <c r="F57" s="8">
        <v>83</v>
      </c>
      <c r="G57" s="8">
        <v>-30</v>
      </c>
    </row>
    <row r="58" spans="1:7" x14ac:dyDescent="0.2">
      <c r="B58" s="15">
        <v>80</v>
      </c>
      <c r="C58" s="14">
        <v>42.364023233732702</v>
      </c>
      <c r="D58" s="8">
        <v>91</v>
      </c>
      <c r="E58" s="8">
        <v>125</v>
      </c>
      <c r="F58" s="8">
        <v>140</v>
      </c>
      <c r="G58" s="8">
        <v>-5</v>
      </c>
    </row>
    <row r="59" spans="1:7" x14ac:dyDescent="0.2">
      <c r="B59" s="15">
        <v>78</v>
      </c>
      <c r="C59" s="14">
        <v>30.74898797632434</v>
      </c>
      <c r="D59" s="8">
        <v>82</v>
      </c>
      <c r="E59" s="8">
        <v>145</v>
      </c>
      <c r="F59" s="8">
        <v>75</v>
      </c>
      <c r="G59" s="8">
        <v>-9</v>
      </c>
    </row>
    <row r="60" spans="1:7" x14ac:dyDescent="0.2">
      <c r="B60" s="15">
        <v>106</v>
      </c>
      <c r="C60" s="14">
        <v>14.508174265705545</v>
      </c>
      <c r="D60" s="8">
        <v>84</v>
      </c>
      <c r="E60" s="8">
        <v>119</v>
      </c>
      <c r="F60" s="8">
        <v>76</v>
      </c>
      <c r="G60" s="8">
        <v>3</v>
      </c>
    </row>
    <row r="61" spans="1:7" x14ac:dyDescent="0.2">
      <c r="B61" s="15">
        <v>80</v>
      </c>
      <c r="C61" s="14">
        <v>17.213458084033938</v>
      </c>
      <c r="D61" s="8">
        <v>75</v>
      </c>
      <c r="E61" s="8">
        <v>92</v>
      </c>
      <c r="F61" s="8">
        <v>72</v>
      </c>
      <c r="G61" s="8">
        <v>9</v>
      </c>
    </row>
    <row r="62" spans="1:7" x14ac:dyDescent="0.2">
      <c r="B62" s="15">
        <v>61</v>
      </c>
      <c r="C62" s="14">
        <v>34.902672463855268</v>
      </c>
      <c r="D62" s="8">
        <v>93</v>
      </c>
      <c r="E62" s="8">
        <v>46</v>
      </c>
      <c r="F62" s="8">
        <v>84</v>
      </c>
      <c r="G62" s="8">
        <v>23</v>
      </c>
    </row>
    <row r="63" spans="1:7" x14ac:dyDescent="0.2">
      <c r="B63" s="15">
        <v>42</v>
      </c>
      <c r="C63" s="14">
        <v>42.170589788562815</v>
      </c>
      <c r="D63" s="8">
        <v>98</v>
      </c>
      <c r="E63" s="8">
        <v>55</v>
      </c>
      <c r="F63" s="8">
        <v>89</v>
      </c>
      <c r="G63" s="8">
        <v>12</v>
      </c>
    </row>
    <row r="64" spans="1:7" x14ac:dyDescent="0.2">
      <c r="B64" s="15">
        <v>104</v>
      </c>
      <c r="C64" s="14">
        <v>22.817182273002675</v>
      </c>
      <c r="D64" s="8">
        <v>97</v>
      </c>
      <c r="E64" s="8">
        <v>116</v>
      </c>
      <c r="F64" s="8">
        <v>90</v>
      </c>
      <c r="G64" s="8">
        <v>32</v>
      </c>
    </row>
    <row r="65" spans="2:7" x14ac:dyDescent="0.2">
      <c r="B65" s="15">
        <v>39</v>
      </c>
      <c r="C65" s="14">
        <v>20.779527837848669</v>
      </c>
      <c r="D65" s="8">
        <v>99</v>
      </c>
      <c r="E65" s="8">
        <v>137</v>
      </c>
      <c r="F65" s="8">
        <v>92</v>
      </c>
      <c r="G65" s="8">
        <v>12</v>
      </c>
    </row>
    <row r="66" spans="2:7" x14ac:dyDescent="0.2">
      <c r="B66" s="15">
        <v>104</v>
      </c>
      <c r="C66" s="14">
        <v>20.298678329331544</v>
      </c>
      <c r="D66" s="8">
        <v>96</v>
      </c>
      <c r="E66" s="8">
        <v>70</v>
      </c>
      <c r="F66" s="8">
        <v>95</v>
      </c>
      <c r="G66" s="8">
        <v>-15</v>
      </c>
    </row>
    <row r="67" spans="2:7" x14ac:dyDescent="0.2">
      <c r="B67" s="15">
        <v>59</v>
      </c>
      <c r="C67" s="14">
        <v>24.07374008893008</v>
      </c>
      <c r="D67" s="8">
        <v>92</v>
      </c>
      <c r="E67" s="8">
        <v>131</v>
      </c>
      <c r="F67" s="8">
        <v>91</v>
      </c>
      <c r="G67" s="8">
        <v>-30</v>
      </c>
    </row>
    <row r="68" spans="2:7" x14ac:dyDescent="0.2">
      <c r="B68" s="15">
        <v>73</v>
      </c>
      <c r="C68" s="14">
        <v>28.707235460806665</v>
      </c>
      <c r="D68" s="8">
        <v>108</v>
      </c>
      <c r="E68" s="8">
        <v>93</v>
      </c>
      <c r="F68" s="8">
        <v>99</v>
      </c>
      <c r="G68" s="8"/>
    </row>
    <row r="69" spans="2:7" x14ac:dyDescent="0.2">
      <c r="B69" s="15">
        <v>62</v>
      </c>
      <c r="C69" s="14">
        <v>14.061214497188285</v>
      </c>
      <c r="D69" s="8">
        <v>102</v>
      </c>
      <c r="E69" s="8">
        <v>138</v>
      </c>
      <c r="F69" s="8">
        <v>100</v>
      </c>
      <c r="G69" s="8"/>
    </row>
    <row r="70" spans="2:7" x14ac:dyDescent="0.2">
      <c r="B70" s="15">
        <v>80</v>
      </c>
      <c r="C70" s="14">
        <v>41.884087777019175</v>
      </c>
      <c r="D70" s="8">
        <v>64</v>
      </c>
      <c r="E70" s="8">
        <v>40</v>
      </c>
      <c r="F70" s="8">
        <v>63</v>
      </c>
      <c r="G70" s="8"/>
    </row>
    <row r="71" spans="2:7" x14ac:dyDescent="0.2">
      <c r="B71" s="15">
        <v>26</v>
      </c>
      <c r="C71" s="14">
        <v>38.804049197372464</v>
      </c>
      <c r="D71" s="8">
        <v>84</v>
      </c>
      <c r="E71" s="8">
        <v>98</v>
      </c>
      <c r="F71" s="8">
        <v>74</v>
      </c>
      <c r="G71" s="8"/>
    </row>
    <row r="72" spans="2:7" x14ac:dyDescent="0.2">
      <c r="B72" s="15">
        <v>91</v>
      </c>
      <c r="C72" s="14">
        <v>12.253717590976999</v>
      </c>
      <c r="D72" s="8">
        <v>77</v>
      </c>
      <c r="E72" s="8">
        <v>49</v>
      </c>
      <c r="F72" s="8">
        <v>76</v>
      </c>
      <c r="G72" s="8"/>
    </row>
    <row r="73" spans="2:7" x14ac:dyDescent="0.2">
      <c r="B73" s="15">
        <v>25</v>
      </c>
      <c r="C73" s="14">
        <v>17.524812607049149</v>
      </c>
      <c r="D73" s="8">
        <v>90</v>
      </c>
      <c r="E73" s="8">
        <v>-10</v>
      </c>
      <c r="F73" s="8">
        <v>82</v>
      </c>
      <c r="G73" s="8"/>
    </row>
    <row r="74" spans="2:7" x14ac:dyDescent="0.2">
      <c r="B74" s="15">
        <v>63</v>
      </c>
      <c r="C74" s="14">
        <v>12.079733103016904</v>
      </c>
      <c r="D74" s="8">
        <v>97</v>
      </c>
      <c r="E74" s="8">
        <v>40</v>
      </c>
      <c r="F74" s="8">
        <v>93</v>
      </c>
      <c r="G74" s="8"/>
    </row>
    <row r="75" spans="2:7" x14ac:dyDescent="0.2">
      <c r="B75" s="15">
        <v>51</v>
      </c>
      <c r="C75" s="14">
        <v>18.913254813219055</v>
      </c>
      <c r="D75" s="8">
        <v>93</v>
      </c>
      <c r="E75" s="8"/>
      <c r="F75" s="8">
        <v>92</v>
      </c>
      <c r="G75" s="8"/>
    </row>
    <row r="76" spans="2:7" x14ac:dyDescent="0.2">
      <c r="B76" s="15">
        <v>28</v>
      </c>
      <c r="C76" s="14">
        <v>19.711160765995494</v>
      </c>
      <c r="D76" s="8">
        <v>85</v>
      </c>
      <c r="E76" s="8"/>
      <c r="F76" s="8">
        <v>78</v>
      </c>
      <c r="G76" s="8"/>
    </row>
    <row r="77" spans="2:7" x14ac:dyDescent="0.2">
      <c r="B77" s="15">
        <v>41</v>
      </c>
      <c r="C77" s="8"/>
      <c r="D77" s="8">
        <v>75</v>
      </c>
      <c r="E77" s="8"/>
      <c r="F77" s="8">
        <v>73</v>
      </c>
      <c r="G77" s="8"/>
    </row>
    <row r="78" spans="2:7" x14ac:dyDescent="0.2">
      <c r="B78" s="15"/>
      <c r="C78" s="8"/>
      <c r="D78" s="8"/>
      <c r="E78" s="8"/>
      <c r="F78" s="8">
        <v>68</v>
      </c>
      <c r="G78" s="8"/>
    </row>
    <row r="79" spans="2:7" x14ac:dyDescent="0.2">
      <c r="B79" s="15"/>
      <c r="C79" s="8"/>
      <c r="D79" s="8"/>
      <c r="E79" s="8"/>
      <c r="F79" s="8">
        <v>82</v>
      </c>
      <c r="G79" s="8"/>
    </row>
    <row r="80" spans="2:7" x14ac:dyDescent="0.2">
      <c r="B80" s="15"/>
      <c r="C80" s="8"/>
      <c r="D80" s="8"/>
      <c r="E80" s="8"/>
      <c r="F80" s="8">
        <v>89</v>
      </c>
      <c r="G80" s="8"/>
    </row>
    <row r="81" spans="1:7" x14ac:dyDescent="0.2">
      <c r="B81" s="15"/>
      <c r="C81" s="8"/>
      <c r="D81" s="8"/>
      <c r="E81" s="8"/>
      <c r="F81" s="8">
        <v>86</v>
      </c>
      <c r="G81" s="8"/>
    </row>
    <row r="82" spans="1:7" x14ac:dyDescent="0.2">
      <c r="B82" s="15"/>
      <c r="C82" s="8"/>
      <c r="D82" s="8"/>
      <c r="E82" s="8"/>
      <c r="F82" s="8">
        <v>72</v>
      </c>
      <c r="G82" s="8"/>
    </row>
    <row r="83" spans="1:7" x14ac:dyDescent="0.2">
      <c r="B83" s="15"/>
      <c r="C83" s="8"/>
      <c r="D83" s="8"/>
      <c r="E83" s="8"/>
      <c r="F83" s="8">
        <v>74</v>
      </c>
      <c r="G83" s="8"/>
    </row>
    <row r="84" spans="1:7" x14ac:dyDescent="0.2">
      <c r="B84" s="15"/>
      <c r="C84" s="8"/>
      <c r="D84" s="8"/>
      <c r="E84" s="8"/>
      <c r="F84" s="8">
        <v>79</v>
      </c>
      <c r="G84" s="8"/>
    </row>
    <row r="85" spans="1:7" x14ac:dyDescent="0.2">
      <c r="B85" s="8"/>
      <c r="C85" s="8"/>
      <c r="D85" s="8"/>
      <c r="E85" s="8"/>
      <c r="F85" s="8">
        <v>78</v>
      </c>
      <c r="G85" s="8"/>
    </row>
    <row r="86" spans="1:7" x14ac:dyDescent="0.2">
      <c r="B86" s="8"/>
      <c r="C86" s="8"/>
      <c r="D86" s="8"/>
      <c r="E86" s="8"/>
      <c r="F86" s="8">
        <v>81</v>
      </c>
      <c r="G86" s="8"/>
    </row>
    <row r="87" spans="1:7" x14ac:dyDescent="0.2">
      <c r="B87" s="8"/>
      <c r="C87" s="8"/>
      <c r="D87" s="8"/>
      <c r="E87" s="8"/>
      <c r="F87" s="8"/>
      <c r="G87" s="8"/>
    </row>
    <row r="88" spans="1:7" x14ac:dyDescent="0.2">
      <c r="B88" s="8"/>
      <c r="C88" s="8"/>
      <c r="D88" s="8"/>
      <c r="E88" s="8"/>
      <c r="F88" s="8"/>
      <c r="G88" s="8"/>
    </row>
    <row r="89" spans="1:7" x14ac:dyDescent="0.2">
      <c r="B89" s="8"/>
      <c r="C89" s="8"/>
      <c r="D89" s="8"/>
      <c r="E89" s="8"/>
      <c r="F89" s="8"/>
      <c r="G89" s="8"/>
    </row>
    <row r="90" spans="1:7" x14ac:dyDescent="0.2">
      <c r="B90" s="8"/>
      <c r="C90" s="8"/>
      <c r="D90" s="8"/>
      <c r="E90" s="8"/>
      <c r="F90" s="8"/>
      <c r="G90" s="8"/>
    </row>
    <row r="91" spans="1:7" x14ac:dyDescent="0.2">
      <c r="A91" s="9" t="s">
        <v>1</v>
      </c>
      <c r="B91" s="9"/>
      <c r="C91" s="1"/>
      <c r="D91" s="1"/>
      <c r="E91" s="1"/>
      <c r="F91" s="1"/>
      <c r="G91" s="1"/>
    </row>
  </sheetData>
  <conditionalFormatting sqref="B50:G91">
    <cfRule type="expression" dxfId="1" priority="13">
      <formula>AND(B50&gt;B$36,ISNUMBER(B50))</formula>
    </cfRule>
    <cfRule type="expression" dxfId="0" priority="14">
      <formula>AND(B50&lt;B$37,NOT(ISBLANK(B50)))</formula>
    </cfRule>
  </conditionalFormatting>
  <hyperlinks>
    <hyperlink ref="I3" r:id="rId1" display="Help" xr:uid="{952FCF0B-03E0-4678-8A7B-D8883064CE79}"/>
  </hyperlinks>
  <printOptions horizontalCentered="1"/>
  <pageMargins left="0.5" right="0.5" top="0.5" bottom="0.5" header="0.25" footer="0.25"/>
  <pageSetup fitToHeight="0" orientation="portrait" r:id="rId2"/>
  <headerFooter alignWithMargins="0">
    <oddFooter>&amp;L&amp;8&amp;K01+047https://www.vertex42.com/ExcelTemplates/box-whisker-plot.html&amp;R&amp;8&amp;K01+047© 2020 Vertex42 LLC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7073-63B8-4189-A68F-4250D679A9EF}">
  <dimension ref="A1:E29"/>
  <sheetViews>
    <sheetView workbookViewId="0"/>
  </sheetViews>
  <sheetFormatPr defaultRowHeight="12.75" x14ac:dyDescent="0.2"/>
  <cols>
    <col min="1" max="1" width="11.42578125" customWidth="1"/>
    <col min="2" max="5" width="9.140625" style="42"/>
  </cols>
  <sheetData>
    <row r="1" spans="1:5" x14ac:dyDescent="0.2">
      <c r="A1" s="44"/>
      <c r="B1" s="45" t="s">
        <v>64</v>
      </c>
      <c r="C1" s="45" t="s">
        <v>65</v>
      </c>
      <c r="D1" s="45" t="s">
        <v>66</v>
      </c>
      <c r="E1" s="45" t="s">
        <v>67</v>
      </c>
    </row>
    <row r="2" spans="1:5" x14ac:dyDescent="0.2">
      <c r="A2" s="43" t="s">
        <v>68</v>
      </c>
      <c r="B2" s="46">
        <v>72.009450367261479</v>
      </c>
      <c r="C2" s="46">
        <v>87.890474342622014</v>
      </c>
      <c r="D2" s="46">
        <v>79.369592604362822</v>
      </c>
      <c r="E2" s="46">
        <v>72.10656693171282</v>
      </c>
    </row>
    <row r="3" spans="1:5" x14ac:dyDescent="0.2">
      <c r="A3" s="44" t="s">
        <v>68</v>
      </c>
      <c r="B3" s="46">
        <v>75.157531673600872</v>
      </c>
      <c r="C3" s="46">
        <v>78.289524352971753</v>
      </c>
      <c r="D3" s="46">
        <v>86.460117481017249</v>
      </c>
      <c r="E3" s="46">
        <v>77.944761432114305</v>
      </c>
    </row>
    <row r="4" spans="1:5" x14ac:dyDescent="0.2">
      <c r="A4" s="44" t="s">
        <v>68</v>
      </c>
      <c r="B4" s="46">
        <v>68.831850339964873</v>
      </c>
      <c r="C4" s="46">
        <v>76.001092521147797</v>
      </c>
      <c r="D4" s="46">
        <v>76.738724019010334</v>
      </c>
      <c r="E4" s="46">
        <v>80.212654662331573</v>
      </c>
    </row>
    <row r="5" spans="1:5" x14ac:dyDescent="0.2">
      <c r="A5" s="44" t="s">
        <v>68</v>
      </c>
      <c r="B5" s="46">
        <v>97</v>
      </c>
      <c r="C5" s="46">
        <v>79.362375073328536</v>
      </c>
      <c r="D5" s="46">
        <v>75.049959881316894</v>
      </c>
      <c r="E5" s="46">
        <v>85.067330082516676</v>
      </c>
    </row>
    <row r="6" spans="1:5" x14ac:dyDescent="0.2">
      <c r="A6" s="44" t="s">
        <v>68</v>
      </c>
      <c r="B6" s="46">
        <v>75.957978863003149</v>
      </c>
      <c r="C6" s="46">
        <v>82.454757361898402</v>
      </c>
      <c r="D6" s="46">
        <v>84.553131201184058</v>
      </c>
      <c r="E6" s="46">
        <v>82.571729524151706</v>
      </c>
    </row>
    <row r="7" spans="1:5" x14ac:dyDescent="0.2">
      <c r="A7" s="44" t="s">
        <v>68</v>
      </c>
      <c r="B7" s="46">
        <v>73.00795124407523</v>
      </c>
      <c r="C7" s="46">
        <v>88.192937304740411</v>
      </c>
      <c r="D7" s="46">
        <v>86.109269911746793</v>
      </c>
      <c r="E7" s="46">
        <v>79.296366069298713</v>
      </c>
    </row>
    <row r="8" spans="1:5" x14ac:dyDescent="0.2">
      <c r="A8" s="44" t="s">
        <v>68</v>
      </c>
      <c r="B8" s="46">
        <v>76.133422403329789</v>
      </c>
      <c r="C8" s="46">
        <v>76.926144942275258</v>
      </c>
      <c r="D8" s="46">
        <v>100</v>
      </c>
      <c r="E8" s="46">
        <v>74.36834248233292</v>
      </c>
    </row>
    <row r="9" spans="1:5" x14ac:dyDescent="0.2">
      <c r="A9" s="44" t="s">
        <v>68</v>
      </c>
      <c r="B9" s="46">
        <v>68.233049007766766</v>
      </c>
      <c r="C9" s="46">
        <v>83.451057414937907</v>
      </c>
      <c r="D9" s="46">
        <v>87.084221133784354</v>
      </c>
      <c r="E9" s="46">
        <v>55</v>
      </c>
    </row>
    <row r="10" spans="1:5" x14ac:dyDescent="0.2">
      <c r="A10" s="44" t="s">
        <v>68</v>
      </c>
      <c r="B10" s="46">
        <v>73.886304878919915</v>
      </c>
      <c r="C10" s="46">
        <v>73.765859844829578</v>
      </c>
      <c r="D10" s="46">
        <v>85.56146750959293</v>
      </c>
      <c r="E10" s="46">
        <v>84.956484095758128</v>
      </c>
    </row>
    <row r="11" spans="1:5" x14ac:dyDescent="0.2">
      <c r="A11" s="43" t="s">
        <v>69</v>
      </c>
      <c r="B11" s="46">
        <v>71.079567350243309</v>
      </c>
      <c r="C11" s="46">
        <v>83.661659922863961</v>
      </c>
      <c r="D11" s="46">
        <v>91.785868398084247</v>
      </c>
      <c r="E11" s="46">
        <v>81.766619314148528</v>
      </c>
    </row>
    <row r="12" spans="1:5" x14ac:dyDescent="0.2">
      <c r="A12" s="44" t="s">
        <v>69</v>
      </c>
      <c r="B12" s="46">
        <v>71.650458065384626</v>
      </c>
      <c r="C12" s="46">
        <v>80.723022876167732</v>
      </c>
      <c r="D12" s="46">
        <v>85.025225928895779</v>
      </c>
      <c r="E12" s="46">
        <v>98</v>
      </c>
    </row>
    <row r="13" spans="1:5" x14ac:dyDescent="0.2">
      <c r="A13" s="44" t="s">
        <v>69</v>
      </c>
      <c r="B13" s="46">
        <v>71.325486016429778</v>
      </c>
      <c r="C13" s="46">
        <v>74.24910398489402</v>
      </c>
      <c r="D13" s="46">
        <v>80.716874159956305</v>
      </c>
      <c r="E13" s="46">
        <v>83.654416318554141</v>
      </c>
    </row>
    <row r="14" spans="1:5" x14ac:dyDescent="0.2">
      <c r="A14" s="44" t="s">
        <v>69</v>
      </c>
      <c r="B14" s="46">
        <v>80.84829810623178</v>
      </c>
      <c r="C14" s="46">
        <v>77.574184307992283</v>
      </c>
      <c r="D14" s="46">
        <v>71.563068059510101</v>
      </c>
      <c r="E14" s="46">
        <v>81.257794278273025</v>
      </c>
    </row>
    <row r="15" spans="1:5" x14ac:dyDescent="0.2">
      <c r="A15" s="44" t="s">
        <v>69</v>
      </c>
      <c r="B15" s="46">
        <v>74.74687300686729</v>
      </c>
      <c r="C15" s="46">
        <v>79.526359328195923</v>
      </c>
      <c r="D15" s="46">
        <v>89.595212215604477</v>
      </c>
      <c r="E15" s="46">
        <v>81.656604403892786</v>
      </c>
    </row>
    <row r="16" spans="1:5" x14ac:dyDescent="0.2">
      <c r="A16" s="44" t="s">
        <v>69</v>
      </c>
      <c r="B16" s="46">
        <v>68.639333533264917</v>
      </c>
      <c r="C16" s="46">
        <v>89.896997779770857</v>
      </c>
      <c r="D16" s="46">
        <v>84.258574752992871</v>
      </c>
      <c r="E16" s="46">
        <v>85.616824044678907</v>
      </c>
    </row>
    <row r="17" spans="1:5" x14ac:dyDescent="0.2">
      <c r="A17" s="44" t="s">
        <v>69</v>
      </c>
      <c r="B17" s="46">
        <v>76.026901254542153</v>
      </c>
      <c r="C17" s="46">
        <v>78.17844763688386</v>
      </c>
      <c r="D17" s="46">
        <v>83.286904825860191</v>
      </c>
      <c r="E17" s="46">
        <v>57</v>
      </c>
    </row>
    <row r="18" spans="1:5" x14ac:dyDescent="0.2">
      <c r="A18" s="44" t="s">
        <v>69</v>
      </c>
      <c r="B18" s="46">
        <v>80.368765038318699</v>
      </c>
      <c r="C18" s="46">
        <v>79.837694372634786</v>
      </c>
      <c r="D18" s="46">
        <v>77.857444621492832</v>
      </c>
      <c r="E18" s="46">
        <v>79.181691840849055</v>
      </c>
    </row>
    <row r="19" spans="1:5" x14ac:dyDescent="0.2">
      <c r="A19" s="44" t="s">
        <v>69</v>
      </c>
      <c r="B19" s="46">
        <v>78.793348590820386</v>
      </c>
      <c r="C19" s="46">
        <v>81.391940931422099</v>
      </c>
      <c r="D19" s="46">
        <v>97.704059136539442</v>
      </c>
      <c r="E19" s="46">
        <v>74.194806596345927</v>
      </c>
    </row>
    <row r="20" spans="1:5" x14ac:dyDescent="0.2">
      <c r="A20" s="43" t="s">
        <v>70</v>
      </c>
      <c r="B20" s="46">
        <v>80.797205457104283</v>
      </c>
      <c r="C20" s="46">
        <v>82.773169185536588</v>
      </c>
      <c r="D20" s="46">
        <v>86.226653977748455</v>
      </c>
      <c r="E20" s="46">
        <v>68.311890506881724</v>
      </c>
    </row>
    <row r="21" spans="1:5" x14ac:dyDescent="0.2">
      <c r="A21" s="44" t="s">
        <v>70</v>
      </c>
      <c r="B21" s="46">
        <v>69.115492749115106</v>
      </c>
      <c r="C21" s="46">
        <v>77.824185720886433</v>
      </c>
      <c r="D21" s="46">
        <v>83.810807621260224</v>
      </c>
      <c r="E21" s="46">
        <v>76.961098477697988</v>
      </c>
    </row>
    <row r="22" spans="1:5" x14ac:dyDescent="0.2">
      <c r="A22" s="44" t="s">
        <v>70</v>
      </c>
      <c r="B22" s="46">
        <v>69.606403154845111</v>
      </c>
      <c r="C22" s="46">
        <v>76.786003532066928</v>
      </c>
      <c r="D22" s="46">
        <v>82.198321427473942</v>
      </c>
      <c r="E22" s="46">
        <v>83.226081155780378</v>
      </c>
    </row>
    <row r="23" spans="1:5" x14ac:dyDescent="0.2">
      <c r="A23" s="44" t="s">
        <v>70</v>
      </c>
      <c r="B23" s="46">
        <v>74.645197960218511</v>
      </c>
      <c r="C23" s="46">
        <v>81.103452958735105</v>
      </c>
      <c r="D23" s="46">
        <v>80.80542615858198</v>
      </c>
      <c r="E23" s="46">
        <v>80.117746759901905</v>
      </c>
    </row>
    <row r="24" spans="1:5" x14ac:dyDescent="0.2">
      <c r="A24" s="44" t="s">
        <v>70</v>
      </c>
      <c r="B24" s="46">
        <v>71.146588382881703</v>
      </c>
      <c r="C24" s="46">
        <v>76.090873879128083</v>
      </c>
      <c r="D24" s="46">
        <v>89.567978032003396</v>
      </c>
      <c r="E24" s="46">
        <v>83.582882197340595</v>
      </c>
    </row>
    <row r="25" spans="1:5" x14ac:dyDescent="0.2">
      <c r="A25" s="44" t="s">
        <v>70</v>
      </c>
      <c r="B25" s="46">
        <v>76.665233691494038</v>
      </c>
      <c r="C25" s="46">
        <v>77.089715225240084</v>
      </c>
      <c r="D25" s="46">
        <v>87.459358353610341</v>
      </c>
      <c r="E25" s="46">
        <v>80.860602442725309</v>
      </c>
    </row>
    <row r="26" spans="1:5" x14ac:dyDescent="0.2">
      <c r="A26" s="44" t="s">
        <v>70</v>
      </c>
      <c r="B26" s="46">
        <v>77.834171348067017</v>
      </c>
      <c r="C26" s="46">
        <v>93.667190307847079</v>
      </c>
      <c r="D26" s="46">
        <v>92.643794612292083</v>
      </c>
      <c r="E26" s="46">
        <v>75.266126851438372</v>
      </c>
    </row>
    <row r="27" spans="1:5" x14ac:dyDescent="0.2">
      <c r="A27" s="44" t="s">
        <v>70</v>
      </c>
      <c r="B27" s="46">
        <v>76.44890943757234</v>
      </c>
      <c r="C27" s="46">
        <v>76.665686434593539</v>
      </c>
      <c r="D27" s="46">
        <v>80.086135806048347</v>
      </c>
      <c r="E27" s="46">
        <v>75.566541661532625</v>
      </c>
    </row>
    <row r="28" spans="1:5" x14ac:dyDescent="0.2">
      <c r="A28" s="44" t="s">
        <v>70</v>
      </c>
      <c r="B28" s="46">
        <v>70.430644236585152</v>
      </c>
      <c r="C28" s="46">
        <v>73.29088379101222</v>
      </c>
      <c r="D28" s="46">
        <v>82.863733919724069</v>
      </c>
      <c r="E28" s="46">
        <v>84.003779410208239</v>
      </c>
    </row>
    <row r="29" spans="1:5" x14ac:dyDescent="0.2">
      <c r="A29" s="44" t="s">
        <v>70</v>
      </c>
      <c r="B29" s="46">
        <v>81.751727448670778</v>
      </c>
      <c r="C29" s="46">
        <v>78.538522863768094</v>
      </c>
      <c r="D29" s="46">
        <v>97.679312790123532</v>
      </c>
      <c r="E29" s="46">
        <v>81.728664709309456</v>
      </c>
    </row>
  </sheetData>
  <phoneticPr fontId="38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8EF2-5C10-4B7B-BC7D-7220F4682CE5}">
  <dimension ref="A1:C19"/>
  <sheetViews>
    <sheetView showGridLines="0" workbookViewId="0">
      <selection activeCell="B9" sqref="B9"/>
    </sheetView>
  </sheetViews>
  <sheetFormatPr defaultRowHeight="15" x14ac:dyDescent="0.25"/>
  <cols>
    <col min="1" max="1" width="2.85546875" style="37" customWidth="1"/>
    <col min="2" max="2" width="71.5703125" style="37" customWidth="1"/>
    <col min="3" max="3" width="22.28515625" style="26" customWidth="1"/>
    <col min="4" max="16384" width="9.140625" style="26"/>
  </cols>
  <sheetData>
    <row r="1" spans="1:3" ht="32.1" customHeight="1" x14ac:dyDescent="0.25">
      <c r="A1" s="23"/>
      <c r="B1" s="24" t="s">
        <v>30</v>
      </c>
      <c r="C1" s="25"/>
    </row>
    <row r="2" spans="1:3" ht="15.75" x14ac:dyDescent="0.25">
      <c r="A2" s="27"/>
      <c r="B2" s="28"/>
      <c r="C2" s="29"/>
    </row>
    <row r="3" spans="1:3" ht="15.75" x14ac:dyDescent="0.25">
      <c r="A3" s="27"/>
      <c r="B3" s="30" t="s">
        <v>19</v>
      </c>
      <c r="C3" s="29"/>
    </row>
    <row r="4" spans="1:3" x14ac:dyDescent="0.25">
      <c r="A4" s="27"/>
      <c r="B4" s="31" t="s">
        <v>63</v>
      </c>
      <c r="C4" s="29"/>
    </row>
    <row r="5" spans="1:3" ht="15.75" x14ac:dyDescent="0.25">
      <c r="A5" s="27"/>
      <c r="B5" s="32"/>
      <c r="C5" s="29"/>
    </row>
    <row r="6" spans="1:3" ht="15.75" x14ac:dyDescent="0.25">
      <c r="A6" s="27"/>
      <c r="B6" s="33" t="s">
        <v>31</v>
      </c>
      <c r="C6" s="29"/>
    </row>
    <row r="7" spans="1:3" ht="15.75" x14ac:dyDescent="0.25">
      <c r="A7" s="27"/>
      <c r="B7" s="32"/>
      <c r="C7" s="29"/>
    </row>
    <row r="8" spans="1:3" ht="30.75" x14ac:dyDescent="0.25">
      <c r="A8" s="27"/>
      <c r="B8" s="32" t="s">
        <v>20</v>
      </c>
      <c r="C8" s="29"/>
    </row>
    <row r="9" spans="1:3" ht="15.75" x14ac:dyDescent="0.25">
      <c r="A9" s="27"/>
      <c r="B9" s="32"/>
      <c r="C9" s="29"/>
    </row>
    <row r="10" spans="1:3" ht="30.75" x14ac:dyDescent="0.25">
      <c r="A10" s="27"/>
      <c r="B10" s="32" t="s">
        <v>21</v>
      </c>
      <c r="C10" s="29"/>
    </row>
    <row r="11" spans="1:3" ht="15.75" x14ac:dyDescent="0.25">
      <c r="A11" s="27"/>
      <c r="B11" s="32"/>
      <c r="C11" s="29"/>
    </row>
    <row r="12" spans="1:3" ht="30.75" x14ac:dyDescent="0.25">
      <c r="A12" s="27"/>
      <c r="B12" s="32" t="s">
        <v>22</v>
      </c>
      <c r="C12" s="29"/>
    </row>
    <row r="13" spans="1:3" ht="15.75" x14ac:dyDescent="0.25">
      <c r="A13" s="27"/>
      <c r="B13" s="32"/>
      <c r="C13" s="29"/>
    </row>
    <row r="14" spans="1:3" ht="15.75" x14ac:dyDescent="0.25">
      <c r="A14" s="27"/>
      <c r="B14" s="33" t="s">
        <v>25</v>
      </c>
      <c r="C14" s="29"/>
    </row>
    <row r="15" spans="1:3" ht="15.75" x14ac:dyDescent="0.25">
      <c r="A15" s="27"/>
      <c r="B15" s="34" t="s">
        <v>24</v>
      </c>
      <c r="C15" s="29"/>
    </row>
    <row r="16" spans="1:3" ht="15.75" x14ac:dyDescent="0.25">
      <c r="A16" s="27"/>
      <c r="B16" s="35"/>
      <c r="C16" s="29"/>
    </row>
    <row r="17" spans="1:3" ht="15.75" x14ac:dyDescent="0.25">
      <c r="A17" s="27"/>
      <c r="B17" s="36" t="s">
        <v>29</v>
      </c>
      <c r="C17" s="29"/>
    </row>
    <row r="18" spans="1:3" x14ac:dyDescent="0.25">
      <c r="A18" s="27"/>
      <c r="B18" s="27"/>
      <c r="C18" s="29"/>
    </row>
    <row r="19" spans="1:3" x14ac:dyDescent="0.25">
      <c r="A19" s="27"/>
      <c r="B19" s="27"/>
      <c r="C19" s="29"/>
    </row>
  </sheetData>
  <hyperlinks>
    <hyperlink ref="B15" r:id="rId1" xr:uid="{998ABCEB-975C-4839-A8C1-D5B9424EA0E3}"/>
    <hyperlink ref="B4" r:id="rId2" xr:uid="{7E47E0F6-680B-48C1-9D76-203D014BBD58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BoxWhiskerChart</vt:lpstr>
      <vt:lpstr>Example</vt:lpstr>
      <vt:lpstr>©</vt:lpstr>
      <vt:lpstr>BoxWhiskerChart!Print_Area</vt:lpstr>
      <vt:lpstr>BoxWhiskerChart!Print_Titles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Box and Whisker Chart Template</dc:title>
  <dc:creator>Vertex42.com</dc:creator>
  <dc:description>(c) 2020 Vertex42 LLC. All Rights Reserved.</dc:description>
  <cp:lastModifiedBy>Vertex42.com Templates</cp:lastModifiedBy>
  <cp:lastPrinted>2020-11-09T20:43:54Z</cp:lastPrinted>
  <dcterms:created xsi:type="dcterms:W3CDTF">2011-11-16T02:56:30Z</dcterms:created>
  <dcterms:modified xsi:type="dcterms:W3CDTF">2020-11-09T21:33:36Z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2020 Vertex42 LLC</vt:lpwstr>
  </property>
  <property fmtid="{D5CDD505-2E9C-101B-9397-08002B2CF9AE}" pid="3" name="Source">
    <vt:lpwstr>https://www.vertex42.com/ExcelTemplates/box-whisker-plot.html</vt:lpwstr>
  </property>
  <property fmtid="{D5CDD505-2E9C-101B-9397-08002B2CF9AE}" pid="4" name="Version">
    <vt:lpwstr>1.0.0</vt:lpwstr>
  </property>
</Properties>
</file>