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9029"/>
  <workbookPr filterPrivacy="1"/>
  <bookViews>
    <workbookView xWindow="0" yWindow="0" windowWidth="22260" windowHeight="12645"/>
  </bookViews>
  <sheets>
    <sheet name="Examples" sheetId="1" r:id="rId1"/>
    <sheet name="©" sheetId="2" r:id="rId2"/>
  </sheets>
  <definedNames>
    <definedName name="bm_2D">Examples!$B$198</definedName>
    <definedName name="bm_3D">Examples!$B$229</definedName>
    <definedName name="bm_approximate">Examples!$B$132</definedName>
    <definedName name="bm_case_sensitive">Examples!$B$269</definedName>
    <definedName name="bm_last_non_blank">Examples!$B$369</definedName>
    <definedName name="bm_last_non_empty">Examples!$B$395</definedName>
    <definedName name="bm_last_numeric">Examples!$B$321</definedName>
    <definedName name="bm_last_text">Examples!$B$343</definedName>
    <definedName name="bm_mainexample">Examples!$B$27</definedName>
    <definedName name="bm_multiple">Examples!$B$288</definedName>
    <definedName name="bm_non_exact">Examples!$B$305</definedName>
    <definedName name="bm_nthmatch">Examples!$B$415</definedName>
    <definedName name="bm_syntax">Examples!$B$69</definedName>
    <definedName name="bm_wildcard">Examples!$B$110</definedName>
    <definedName name="valuevx">42.314159</definedName>
    <definedName name="vertex42_copyright" hidden="1">"© 2017 Vertex42 LLC"</definedName>
    <definedName name="vertex42_id" hidden="1">"LookupFormulas.xlsx"</definedName>
    <definedName name="vertex42_title" hidden="1">"VLOOKUP and INDEX-MATCH Examples"</definedName>
  </definedNames>
  <calcPr calcId="162913"/>
  <fileRecoveryPr autoRecover="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427" i="1" l="1" a="1"/>
  <c r="G427" i="1" s="1"/>
  <c r="H359" i="1" l="1"/>
  <c r="D361" i="1"/>
  <c r="G359" i="1"/>
  <c r="G357" i="1" l="1"/>
  <c r="C402" i="1"/>
  <c r="G361" i="1"/>
  <c r="D338" i="1"/>
  <c r="D334" i="1"/>
  <c r="D249" i="1" l="1"/>
  <c r="C404" i="1" l="1"/>
  <c r="F402" i="1" s="1"/>
  <c r="C389" i="1"/>
  <c r="F390" i="1" l="1"/>
  <c r="F388" i="1"/>
  <c r="F400" i="1"/>
  <c r="D335" i="1" l="1"/>
  <c r="G338" i="1" s="1"/>
  <c r="G336" i="1" l="1"/>
  <c r="G334" i="1"/>
  <c r="G316" i="1" a="1"/>
  <c r="G316" i="1" s="1"/>
  <c r="I302" i="1" l="1" a="1"/>
  <c r="I302" i="1" s="1"/>
  <c r="H283" i="1" a="1"/>
  <c r="H283" i="1" s="1"/>
  <c r="H282" i="1" a="1"/>
  <c r="H282" i="1" s="1"/>
  <c r="D247" i="1" l="1"/>
  <c r="D207" i="1"/>
  <c r="D208" i="1"/>
  <c r="D209" i="1"/>
  <c r="H182" i="1"/>
  <c r="G182" i="1"/>
  <c r="G147" i="1"/>
  <c r="H147" i="1"/>
  <c r="G148" i="1"/>
  <c r="H148" i="1"/>
  <c r="G149" i="1"/>
  <c r="H149" i="1"/>
  <c r="H146" i="1"/>
  <c r="G146" i="1"/>
  <c r="H33" i="1" l="1"/>
  <c r="H37" i="1"/>
  <c r="I114" i="1" l="1"/>
  <c r="H114" i="1"/>
  <c r="I115" i="1"/>
  <c r="H115" i="1"/>
  <c r="J87" i="1"/>
  <c r="I103" i="1" l="1"/>
  <c r="J103" i="1"/>
  <c r="J107" i="1"/>
  <c r="J106" i="1"/>
  <c r="H76" i="1"/>
  <c r="G80" i="1" s="1"/>
  <c r="H80" i="1" s="1"/>
  <c r="G170" i="1" l="1"/>
  <c r="H170" i="1"/>
  <c r="G171" i="1"/>
  <c r="H171" i="1"/>
  <c r="H169" i="1"/>
  <c r="G169" i="1"/>
  <c r="H160" i="1" l="1"/>
  <c r="H161" i="1"/>
  <c r="H162" i="1"/>
  <c r="H159" i="1"/>
  <c r="G160" i="1"/>
  <c r="G161" i="1"/>
  <c r="G162" i="1"/>
  <c r="G159" i="1"/>
  <c r="I113" i="1" l="1"/>
  <c r="H113" i="1"/>
  <c r="I299" i="1" l="1"/>
  <c r="B299" i="1"/>
  <c r="B300" i="1"/>
  <c r="B301" i="1"/>
  <c r="B302" i="1"/>
  <c r="B298" i="1"/>
  <c r="I301" i="1" l="1"/>
</calcChain>
</file>

<file path=xl/sharedStrings.xml><?xml version="1.0" encoding="utf-8"?>
<sst xmlns="http://schemas.openxmlformats.org/spreadsheetml/2006/main" count="416" uniqueCount="263">
  <si>
    <t>© 2017 Vertex42 LLC</t>
  </si>
  <si>
    <t>EXAMPLES</t>
  </si>
  <si>
    <t>Syntax:</t>
  </si>
  <si>
    <t>Result</t>
  </si>
  <si>
    <t>Formula:</t>
  </si>
  <si>
    <t>NOTE</t>
  </si>
  <si>
    <t>REFERENCES</t>
  </si>
  <si>
    <t>ARTICLE</t>
  </si>
  <si>
    <t>By Vertex42.com</t>
  </si>
  <si>
    <t>This spreadsheet, including all worksheets and associated content is a copyrighted work under the United States and other copyright laws.</t>
  </si>
  <si>
    <t>https://www.vertex42.com/licensing/EULA_privateuse.html</t>
  </si>
  <si>
    <t>Do not submit copies or modifications of this file to any website or online template gallery.</t>
  </si>
  <si>
    <t>Please review the following license agreement to learn how you may or may not use this file. Thank you.</t>
  </si>
  <si>
    <t>Item ID</t>
  </si>
  <si>
    <t>Price</t>
  </si>
  <si>
    <t>Product A</t>
  </si>
  <si>
    <t>Product B</t>
  </si>
  <si>
    <t>Product C</t>
  </si>
  <si>
    <t>Product D</t>
  </si>
  <si>
    <t>Product E</t>
  </si>
  <si>
    <t>Item Name</t>
  </si>
  <si>
    <t>Price List Table</t>
  </si>
  <si>
    <t>Qty</t>
  </si>
  <si>
    <t>Row</t>
  </si>
  <si>
    <t>Column</t>
  </si>
  <si>
    <t>A</t>
  </si>
  <si>
    <t>B</t>
  </si>
  <si>
    <t>C</t>
  </si>
  <si>
    <t>D</t>
  </si>
  <si>
    <t>E</t>
  </si>
  <si>
    <t>A_001</t>
  </si>
  <si>
    <t>A_002</t>
  </si>
  <si>
    <t>A_003</t>
  </si>
  <si>
    <t>A_004</t>
  </si>
  <si>
    <t>A_005</t>
  </si>
  <si>
    <t>Grade Table</t>
  </si>
  <si>
    <t>Grade</t>
  </si>
  <si>
    <t>Percentage</t>
  </si>
  <si>
    <t>F</t>
  </si>
  <si>
    <t>percent</t>
  </si>
  <si>
    <t>Discount</t>
  </si>
  <si>
    <t>Quantity</t>
  </si>
  <si>
    <t>Phoenix</t>
  </si>
  <si>
    <t>Albuquerque</t>
  </si>
  <si>
    <t>Denver</t>
  </si>
  <si>
    <t>New York</t>
  </si>
  <si>
    <t>Mileage</t>
  </si>
  <si>
    <t>Color</t>
  </si>
  <si>
    <t>blue</t>
  </si>
  <si>
    <t>green</t>
  </si>
  <si>
    <t>Product</t>
  </si>
  <si>
    <t>yellow</t>
  </si>
  <si>
    <t>Helper</t>
  </si>
  <si>
    <t>Lookup Value</t>
  </si>
  <si>
    <t>INDEX-MATCH:</t>
  </si>
  <si>
    <t>a_003</t>
  </si>
  <si>
    <t>Return Approximate Matches Using VLOOKUP and INDEX-MATCH</t>
  </si>
  <si>
    <t>VLOOKUP and INDEX-MATCH Using Multiple Match Criteria</t>
  </si>
  <si>
    <t>INDEX-MATCH</t>
  </si>
  <si>
    <t>A5B_199</t>
  </si>
  <si>
    <t>A6B_200</t>
  </si>
  <si>
    <t>A?C*</t>
  </si>
  <si>
    <t>A2C_201</t>
  </si>
  <si>
    <t>A4C_203</t>
  </si>
  <si>
    <t>*200</t>
  </si>
  <si>
    <t>VLOOKUP</t>
  </si>
  <si>
    <t>Example 1:</t>
  </si>
  <si>
    <t>Example 2:</t>
  </si>
  <si>
    <t>Example 3:</t>
  </si>
  <si>
    <t>Wildcard Characters (?, *) for Partial Matches Using VLOOKUP and INDEX-MATCH</t>
  </si>
  <si>
    <t>Discount Table</t>
  </si>
  <si>
    <t>Example 1: Grade Lookup</t>
  </si>
  <si>
    <t>Example 3: Tax Bracket Lookup</t>
  </si>
  <si>
    <t>quantity</t>
  </si>
  <si>
    <t>Percent</t>
  </si>
  <si>
    <t>Excess Over</t>
  </si>
  <si>
    <r>
      <t xml:space="preserve">See it in action: </t>
    </r>
    <r>
      <rPr>
        <b/>
        <sz val="11"/>
        <color theme="10"/>
        <rFont val="Arial"/>
        <family val="2"/>
        <scheme val="minor"/>
      </rPr>
      <t>Paycheck Calculator Template</t>
    </r>
  </si>
  <si>
    <r>
      <t xml:space="preserve">See it in action: </t>
    </r>
    <r>
      <rPr>
        <b/>
        <sz val="11"/>
        <color theme="10"/>
        <rFont val="Arial"/>
        <family val="2"/>
        <scheme val="minor"/>
      </rPr>
      <t>Gradebook Template</t>
    </r>
  </si>
  <si>
    <t>Tax Table</t>
  </si>
  <si>
    <t>a_001</t>
  </si>
  <si>
    <t>lookup</t>
  </si>
  <si>
    <t>B_003</t>
  </si>
  <si>
    <t>b_003</t>
  </si>
  <si>
    <r>
      <t>Most lookups and logical comparisons in Excel, such as A1=B1 are NOT case-sensitive, meaning that "A"="a" and "B"="b". The EXACT(</t>
    </r>
    <r>
      <rPr>
        <i/>
        <sz val="11"/>
        <color theme="1"/>
        <rFont val="Arial"/>
        <family val="2"/>
        <scheme val="minor"/>
      </rPr>
      <t>value1,value2</t>
    </r>
    <r>
      <rPr>
        <sz val="11"/>
        <color theme="1"/>
        <rFont val="Arial"/>
        <family val="2"/>
        <scheme val="minor"/>
      </rPr>
      <t xml:space="preserve">) function allows you to make a comparison between </t>
    </r>
    <r>
      <rPr>
        <i/>
        <sz val="11"/>
        <color theme="1"/>
        <rFont val="Arial"/>
        <family val="2"/>
        <scheme val="minor"/>
      </rPr>
      <t>value1</t>
    </r>
    <r>
      <rPr>
        <sz val="11"/>
        <color theme="1"/>
        <rFont val="Arial"/>
        <family val="2"/>
        <scheme val="minor"/>
      </rPr>
      <t xml:space="preserve"> and </t>
    </r>
    <r>
      <rPr>
        <i/>
        <sz val="11"/>
        <color theme="1"/>
        <rFont val="Arial"/>
        <family val="2"/>
        <scheme val="minor"/>
      </rPr>
      <t>value2</t>
    </r>
    <r>
      <rPr>
        <sz val="11"/>
        <color theme="1"/>
        <rFont val="Arial"/>
        <family val="2"/>
        <scheme val="minor"/>
      </rPr>
      <t xml:space="preserve"> that IS case sensitive and it can also handle numbers, so EXACT("A","a") returns FALSE and EXACT("B","B") returns TRUE. If you compare a value to a range like EXACT("B",A1:A20) then the function returns an array of TRUE and FALSE values. This allows us to make a very small change to the INDEX-MATCH formula and we just need to press Ctrl+Shift+Enter because the formula will be an Array Formula.</t>
    </r>
  </si>
  <si>
    <t>exceljet.net: "23 things you should know about vlookup"</t>
  </si>
  <si>
    <t>TEMPLATE</t>
  </si>
  <si>
    <t>VLOOKUP Example</t>
  </si>
  <si>
    <t>INDEX-MATCH Example</t>
  </si>
  <si>
    <t>NOTES</t>
  </si>
  <si>
    <t>As a general rule, use absolute ($A$1) cell references to refer to the lookup ranges, table arrays, etc. because when you copy the lookup formula you will usually want those ranges to not change.</t>
  </si>
  <si>
    <t>Use IFERROR to handle the error returned when an exact match is not found.</t>
  </si>
  <si>
    <r>
      <t>=</t>
    </r>
    <r>
      <rPr>
        <b/>
        <sz val="11"/>
        <color theme="0"/>
        <rFont val="Arial"/>
        <family val="2"/>
        <scheme val="minor"/>
      </rPr>
      <t>MATCH</t>
    </r>
    <r>
      <rPr>
        <sz val="11"/>
        <color theme="0"/>
        <rFont val="Arial"/>
        <family val="2"/>
        <scheme val="minor"/>
      </rPr>
      <t>(</t>
    </r>
    <r>
      <rPr>
        <i/>
        <sz val="11"/>
        <color theme="0"/>
        <rFont val="Arial"/>
        <family val="2"/>
        <scheme val="minor"/>
      </rPr>
      <t>lookup_value</t>
    </r>
    <r>
      <rPr>
        <sz val="11"/>
        <color theme="0"/>
        <rFont val="Arial"/>
        <family val="2"/>
        <scheme val="minor"/>
      </rPr>
      <t>,</t>
    </r>
    <r>
      <rPr>
        <i/>
        <sz val="11"/>
        <color theme="0"/>
        <rFont val="Arial"/>
        <family val="2"/>
        <scheme val="minor"/>
      </rPr>
      <t>lookup_range</t>
    </r>
    <r>
      <rPr>
        <sz val="11"/>
        <color theme="0"/>
        <rFont val="Arial"/>
        <family val="2"/>
        <scheme val="minor"/>
      </rPr>
      <t>,[</t>
    </r>
    <r>
      <rPr>
        <i/>
        <sz val="11"/>
        <color theme="0"/>
        <rFont val="Arial"/>
        <family val="2"/>
        <scheme val="minor"/>
      </rPr>
      <t>match_type</t>
    </r>
    <r>
      <rPr>
        <sz val="11"/>
        <color theme="0"/>
        <rFont val="Arial"/>
        <family val="2"/>
        <scheme val="minor"/>
      </rPr>
      <t>])</t>
    </r>
  </si>
  <si>
    <t>Row Number</t>
  </si>
  <si>
    <t>Step 2: Return the Value on Row N</t>
  </si>
  <si>
    <t>Step 1: Find the Row Number N</t>
  </si>
  <si>
    <t>Name</t>
  </si>
  <si>
    <t>NV</t>
  </si>
  <si>
    <t>Nevada</t>
  </si>
  <si>
    <t>State List</t>
  </si>
  <si>
    <t>State Abbr</t>
  </si>
  <si>
    <t>MT</t>
  </si>
  <si>
    <t>Montana</t>
  </si>
  <si>
    <r>
      <t>=</t>
    </r>
    <r>
      <rPr>
        <b/>
        <sz val="11"/>
        <color theme="1"/>
        <rFont val="Arial"/>
        <family val="2"/>
        <scheme val="minor"/>
      </rPr>
      <t>INDEX</t>
    </r>
    <r>
      <rPr>
        <sz val="11"/>
        <color theme="1"/>
        <rFont val="Arial"/>
        <family val="2"/>
        <scheme val="minor"/>
      </rPr>
      <t>(</t>
    </r>
    <r>
      <rPr>
        <i/>
        <sz val="11"/>
        <color theme="1"/>
        <rFont val="Arial"/>
        <family val="2"/>
        <scheme val="minor"/>
      </rPr>
      <t>result_range</t>
    </r>
    <r>
      <rPr>
        <sz val="11"/>
        <color theme="1"/>
        <rFont val="Arial"/>
        <family val="2"/>
        <scheme val="minor"/>
      </rPr>
      <t>,3)</t>
    </r>
  </si>
  <si>
    <t>TX</t>
  </si>
  <si>
    <t>Texas</t>
  </si>
  <si>
    <t>CA</t>
  </si>
  <si>
    <t>California</t>
  </si>
  <si>
    <t>NY</t>
  </si>
  <si>
    <r>
      <t>=</t>
    </r>
    <r>
      <rPr>
        <b/>
        <sz val="11"/>
        <color theme="1"/>
        <rFont val="Arial"/>
        <family val="2"/>
        <scheme val="minor"/>
      </rPr>
      <t>MATCH</t>
    </r>
    <r>
      <rPr>
        <sz val="11"/>
        <color theme="1"/>
        <rFont val="Arial"/>
        <family val="2"/>
        <scheme val="minor"/>
      </rPr>
      <t>("MT",</t>
    </r>
    <r>
      <rPr>
        <i/>
        <sz val="11"/>
        <color theme="1"/>
        <rFont val="Arial"/>
        <family val="2"/>
        <scheme val="minor"/>
      </rPr>
      <t>lookup_range</t>
    </r>
    <r>
      <rPr>
        <sz val="11"/>
        <color theme="1"/>
        <rFont val="Arial"/>
        <family val="2"/>
        <scheme val="minor"/>
      </rPr>
      <t>,0)</t>
    </r>
  </si>
  <si>
    <t>Population</t>
  </si>
  <si>
    <t>19.65M</t>
  </si>
  <si>
    <t>26.45M</t>
  </si>
  <si>
    <t>38.33M</t>
  </si>
  <si>
    <t>2.79M</t>
  </si>
  <si>
    <t>1.02M</t>
  </si>
  <si>
    <r>
      <t>=</t>
    </r>
    <r>
      <rPr>
        <b/>
        <sz val="11"/>
        <color theme="1"/>
        <rFont val="Arial"/>
        <family val="2"/>
        <scheme val="minor"/>
      </rPr>
      <t>INDEX</t>
    </r>
    <r>
      <rPr>
        <sz val="11"/>
        <color theme="1"/>
        <rFont val="Arial"/>
        <family val="2"/>
        <scheme val="minor"/>
      </rPr>
      <t>(</t>
    </r>
    <r>
      <rPr>
        <i/>
        <sz val="11"/>
        <color theme="1"/>
        <rFont val="Arial"/>
        <family val="2"/>
        <scheme val="minor"/>
      </rPr>
      <t>array</t>
    </r>
    <r>
      <rPr>
        <sz val="11"/>
        <color theme="1"/>
        <rFont val="Arial"/>
        <family val="2"/>
        <scheme val="minor"/>
      </rPr>
      <t>,</t>
    </r>
    <r>
      <rPr>
        <i/>
        <sz val="11"/>
        <color theme="1"/>
        <rFont val="Arial"/>
        <family val="2"/>
        <scheme val="minor"/>
      </rPr>
      <t>row_number</t>
    </r>
    <r>
      <rPr>
        <sz val="11"/>
        <color theme="1"/>
        <rFont val="Arial"/>
        <family val="2"/>
        <scheme val="minor"/>
      </rPr>
      <t>)</t>
    </r>
  </si>
  <si>
    <r>
      <t>=</t>
    </r>
    <r>
      <rPr>
        <b/>
        <sz val="11"/>
        <color theme="1"/>
        <rFont val="Arial"/>
        <family val="2"/>
        <scheme val="minor"/>
      </rPr>
      <t>INDEX</t>
    </r>
    <r>
      <rPr>
        <sz val="11"/>
        <color theme="1"/>
        <rFont val="Arial"/>
        <family val="2"/>
        <scheme val="minor"/>
      </rPr>
      <t>(</t>
    </r>
    <r>
      <rPr>
        <i/>
        <sz val="11"/>
        <color theme="1"/>
        <rFont val="Arial"/>
        <family val="2"/>
        <scheme val="minor"/>
      </rPr>
      <t>array</t>
    </r>
    <r>
      <rPr>
        <sz val="11"/>
        <color theme="1"/>
        <rFont val="Arial"/>
        <family val="2"/>
        <scheme val="minor"/>
      </rPr>
      <t>,</t>
    </r>
    <r>
      <rPr>
        <i/>
        <sz val="11"/>
        <color theme="1"/>
        <rFont val="Arial"/>
        <family val="2"/>
        <scheme val="minor"/>
      </rPr>
      <t>row_number</t>
    </r>
    <r>
      <rPr>
        <sz val="11"/>
        <color theme="1"/>
        <rFont val="Arial"/>
        <family val="2"/>
        <scheme val="minor"/>
      </rPr>
      <t>,</t>
    </r>
    <r>
      <rPr>
        <i/>
        <sz val="11"/>
        <color theme="1"/>
        <rFont val="Arial"/>
        <family val="2"/>
        <scheme val="minor"/>
      </rPr>
      <t>column_number</t>
    </r>
    <r>
      <rPr>
        <sz val="11"/>
        <color theme="1"/>
        <rFont val="Arial"/>
        <family val="2"/>
        <scheme val="minor"/>
      </rPr>
      <t>)</t>
    </r>
  </si>
  <si>
    <r>
      <t>=</t>
    </r>
    <r>
      <rPr>
        <b/>
        <sz val="11"/>
        <color theme="0"/>
        <rFont val="Arial"/>
        <family val="2"/>
        <scheme val="minor"/>
      </rPr>
      <t>INDEX</t>
    </r>
    <r>
      <rPr>
        <sz val="11"/>
        <color theme="0"/>
        <rFont val="Arial"/>
        <family val="2"/>
        <scheme val="minor"/>
      </rPr>
      <t xml:space="preserve">( </t>
    </r>
    <r>
      <rPr>
        <i/>
        <sz val="11"/>
        <color theme="0"/>
        <rFont val="Arial"/>
        <family val="2"/>
        <scheme val="minor"/>
      </rPr>
      <t>result_range</t>
    </r>
    <r>
      <rPr>
        <sz val="11"/>
        <color theme="0"/>
        <rFont val="Arial"/>
        <family val="2"/>
        <scheme val="minor"/>
      </rPr>
      <t>,</t>
    </r>
    <r>
      <rPr>
        <b/>
        <sz val="11"/>
        <color theme="0"/>
        <rFont val="Arial"/>
        <family val="2"/>
        <scheme val="minor"/>
      </rPr>
      <t>MATCH</t>
    </r>
    <r>
      <rPr>
        <sz val="11"/>
        <color theme="0"/>
        <rFont val="Arial"/>
        <family val="2"/>
        <scheme val="minor"/>
      </rPr>
      <t>(</t>
    </r>
    <r>
      <rPr>
        <i/>
        <sz val="11"/>
        <color theme="0"/>
        <rFont val="Arial"/>
        <family val="2"/>
        <scheme val="minor"/>
      </rPr>
      <t>lookup_value,lookup_range,</t>
    </r>
    <r>
      <rPr>
        <sz val="11"/>
        <color theme="0"/>
        <rFont val="Arial"/>
        <family val="2"/>
        <scheme val="minor"/>
      </rPr>
      <t>0) )</t>
    </r>
  </si>
  <si>
    <t>For an exact match, the last argument in the VLOOKUP and MATCH functions should be FALSE or the value 0. Actually, the lookup is not truly "exact" because VLOOKUP and MATCH are not case-sensitive, but the syntax calls the option an "exact match" so we'll go with that and explain how to do a case-sensitive match later.</t>
  </si>
  <si>
    <r>
      <t>A</t>
    </r>
    <r>
      <rPr>
        <b/>
        <sz val="11"/>
        <color theme="1"/>
        <rFont val="Arial"/>
        <family val="2"/>
        <scheme val="minor"/>
      </rPr>
      <t>?</t>
    </r>
    <r>
      <rPr>
        <sz val="11"/>
        <color theme="1"/>
        <rFont val="Arial"/>
        <family val="2"/>
        <scheme val="minor"/>
      </rPr>
      <t>C_202</t>
    </r>
  </si>
  <si>
    <t>lookup_value</t>
  </si>
  <si>
    <t>Example 3: Use ~ (tilde) in front of a wildcard character to treat it as a literal character.</t>
  </si>
  <si>
    <t>*~?*</t>
  </si>
  <si>
    <t>Example 1: * (asterisk) matches any number of characters.</t>
  </si>
  <si>
    <t>Example 2: ? (question mark) matches any single character.</t>
  </si>
  <si>
    <t>In this example, we are looking for the first occurrence of any product name containing a question mark.</t>
  </si>
  <si>
    <t>In this example, we are looking for the first occurrence of a text string ending with "200"</t>
  </si>
  <si>
    <t>In this example, we are looking for the first product that starts with an "A" and has "C" as the 3rd character.</t>
  </si>
  <si>
    <r>
      <t xml:space="preserve">See it in action: </t>
    </r>
    <r>
      <rPr>
        <b/>
        <sz val="11"/>
        <color theme="10"/>
        <rFont val="Arial"/>
        <family val="2"/>
        <scheme val="minor"/>
      </rPr>
      <t>Purchase Order with Price List</t>
    </r>
  </si>
  <si>
    <r>
      <t xml:space="preserve">See it in action: </t>
    </r>
    <r>
      <rPr>
        <b/>
        <sz val="11"/>
        <color theme="10"/>
        <rFont val="Arial"/>
        <family val="2"/>
        <scheme val="minor"/>
      </rPr>
      <t>Food Diary Template</t>
    </r>
  </si>
  <si>
    <t>A Simple VLOOKUP and INDEX-MATCH Example</t>
  </si>
  <si>
    <t>VLOOKUP Syntax</t>
  </si>
  <si>
    <t>INDEX-MATCH Syntax</t>
  </si>
  <si>
    <t>Example:</t>
  </si>
  <si>
    <t>support.office.com: MATCH function</t>
  </si>
  <si>
    <t>support.office.com: VLOOKUP function</t>
  </si>
  <si>
    <t>support.office.com: INDEX function</t>
  </si>
  <si>
    <r>
      <rPr>
        <b/>
        <sz val="16"/>
        <color theme="3"/>
        <rFont val="Arial"/>
        <family val="2"/>
        <scheme val="minor"/>
      </rPr>
      <t>Step 1</t>
    </r>
    <r>
      <rPr>
        <sz val="16"/>
        <color theme="3"/>
        <rFont val="Arial"/>
        <family val="2"/>
        <scheme val="minor"/>
      </rPr>
      <t xml:space="preserve">: MATCH returns the </t>
    </r>
    <r>
      <rPr>
        <b/>
        <sz val="16"/>
        <color theme="3"/>
        <rFont val="Arial"/>
        <family val="2"/>
        <scheme val="minor"/>
      </rPr>
      <t>position number</t>
    </r>
    <r>
      <rPr>
        <sz val="16"/>
        <color theme="3"/>
        <rFont val="Arial"/>
        <family val="2"/>
        <scheme val="minor"/>
      </rPr>
      <t xml:space="preserve"> of the matched value within the lookup range</t>
    </r>
  </si>
  <si>
    <r>
      <t xml:space="preserve">The </t>
    </r>
    <r>
      <rPr>
        <i/>
        <sz val="11"/>
        <color theme="1"/>
        <rFont val="Arial"/>
        <family val="2"/>
        <scheme val="minor"/>
      </rPr>
      <t>lookup_range</t>
    </r>
    <r>
      <rPr>
        <sz val="11"/>
        <color theme="1"/>
        <rFont val="Arial"/>
        <family val="2"/>
        <scheme val="minor"/>
      </rPr>
      <t xml:space="preserve"> can be a row or column, but if </t>
    </r>
    <r>
      <rPr>
        <i/>
        <sz val="11"/>
        <color theme="1"/>
        <rFont val="Arial"/>
        <family val="2"/>
        <scheme val="minor"/>
      </rPr>
      <t>lookup_range</t>
    </r>
    <r>
      <rPr>
        <sz val="11"/>
        <color theme="1"/>
        <rFont val="Arial"/>
        <family val="2"/>
        <scheme val="minor"/>
      </rPr>
      <t xml:space="preserve"> is more than one row or column, MATCH will return an error.</t>
    </r>
  </si>
  <si>
    <r>
      <t>=</t>
    </r>
    <r>
      <rPr>
        <b/>
        <sz val="11"/>
        <color theme="1"/>
        <rFont val="Arial"/>
        <family val="2"/>
        <scheme val="minor"/>
      </rPr>
      <t>MATCH</t>
    </r>
    <r>
      <rPr>
        <sz val="11"/>
        <color theme="1"/>
        <rFont val="Arial"/>
        <family val="2"/>
        <scheme val="minor"/>
      </rPr>
      <t>("MT",{"CA","NV","MT","TX","NY"}</t>
    </r>
    <r>
      <rPr>
        <sz val="11"/>
        <color theme="1"/>
        <rFont val="Arial"/>
        <family val="2"/>
        <scheme val="minor"/>
      </rPr>
      <t>,0)</t>
    </r>
  </si>
  <si>
    <r>
      <rPr>
        <b/>
        <sz val="16"/>
        <color theme="3"/>
        <rFont val="Arial"/>
        <family val="2"/>
        <scheme val="minor"/>
      </rPr>
      <t>Step 2</t>
    </r>
    <r>
      <rPr>
        <sz val="16"/>
        <color theme="3"/>
        <rFont val="Arial"/>
        <family val="2"/>
        <scheme val="minor"/>
      </rPr>
      <t xml:space="preserve">: INDEX returns the </t>
    </r>
    <r>
      <rPr>
        <b/>
        <sz val="16"/>
        <color theme="3"/>
        <rFont val="Arial"/>
        <family val="2"/>
        <scheme val="minor"/>
      </rPr>
      <t>value</t>
    </r>
    <r>
      <rPr>
        <sz val="16"/>
        <color theme="3"/>
        <rFont val="Arial"/>
        <family val="2"/>
        <scheme val="minor"/>
      </rPr>
      <t xml:space="preserve"> from an array based on the row and column number</t>
    </r>
  </si>
  <si>
    <t>The INDEX-MATCH formula is an example of a simple nested function where we use the result from the MATCH function as one of the arguments for the INDEX function. The example below shows this being done in two separate steps.</t>
  </si>
  <si>
    <t>Syntax for MATCH and INDEX</t>
  </si>
  <si>
    <r>
      <t>=</t>
    </r>
    <r>
      <rPr>
        <b/>
        <sz val="11"/>
        <color theme="0"/>
        <rFont val="Arial"/>
        <family val="2"/>
        <scheme val="minor"/>
      </rPr>
      <t>INDEX</t>
    </r>
    <r>
      <rPr>
        <sz val="11"/>
        <color theme="0"/>
        <rFont val="Arial"/>
        <family val="2"/>
        <scheme val="minor"/>
      </rPr>
      <t>(</t>
    </r>
    <r>
      <rPr>
        <i/>
        <sz val="11"/>
        <color theme="0"/>
        <rFont val="Arial"/>
        <family val="2"/>
        <scheme val="minor"/>
      </rPr>
      <t>array</t>
    </r>
    <r>
      <rPr>
        <sz val="11"/>
        <color theme="0"/>
        <rFont val="Arial"/>
        <family val="2"/>
        <scheme val="minor"/>
      </rPr>
      <t>,</t>
    </r>
    <r>
      <rPr>
        <i/>
        <sz val="11"/>
        <color theme="0"/>
        <rFont val="Arial"/>
        <family val="2"/>
        <scheme val="minor"/>
      </rPr>
      <t>row_number</t>
    </r>
    <r>
      <rPr>
        <sz val="11"/>
        <color theme="0"/>
        <rFont val="Arial"/>
        <family val="2"/>
        <scheme val="minor"/>
      </rPr>
      <t>,[</t>
    </r>
    <r>
      <rPr>
        <i/>
        <sz val="11"/>
        <color theme="0"/>
        <rFont val="Arial"/>
        <family val="2"/>
        <scheme val="minor"/>
      </rPr>
      <t>column_number</t>
    </r>
    <r>
      <rPr>
        <sz val="11"/>
        <color theme="0"/>
        <rFont val="Arial"/>
        <family val="2"/>
        <scheme val="minor"/>
      </rPr>
      <t>],[</t>
    </r>
    <r>
      <rPr>
        <i/>
        <sz val="11"/>
        <color theme="0"/>
        <rFont val="Arial"/>
        <family val="2"/>
        <scheme val="minor"/>
      </rPr>
      <t>area_number</t>
    </r>
    <r>
      <rPr>
        <sz val="11"/>
        <color theme="0"/>
        <rFont val="Arial"/>
        <family val="2"/>
        <scheme val="minor"/>
      </rPr>
      <t>])</t>
    </r>
  </si>
  <si>
    <r>
      <t xml:space="preserve">The </t>
    </r>
    <r>
      <rPr>
        <i/>
        <sz val="11"/>
        <color theme="1"/>
        <rFont val="Arial"/>
        <family val="2"/>
        <scheme val="minor"/>
      </rPr>
      <t>area_number</t>
    </r>
    <r>
      <rPr>
        <sz val="11"/>
        <color theme="1"/>
        <rFont val="Arial"/>
        <family val="2"/>
        <scheme val="minor"/>
      </rPr>
      <t xml:space="preserve"> argument is only for 3D arrays.</t>
    </r>
  </si>
  <si>
    <r>
      <t xml:space="preserve">You don't need to include the </t>
    </r>
    <r>
      <rPr>
        <i/>
        <sz val="11"/>
        <color theme="1"/>
        <rFont val="Arial"/>
        <family val="2"/>
        <scheme val="minor"/>
      </rPr>
      <t>column_number</t>
    </r>
    <r>
      <rPr>
        <sz val="11"/>
        <color theme="1"/>
        <rFont val="Arial"/>
        <family val="2"/>
        <scheme val="minor"/>
      </rPr>
      <t xml:space="preserve"> if the array is a single column.</t>
    </r>
  </si>
  <si>
    <r>
      <t xml:space="preserve">The </t>
    </r>
    <r>
      <rPr>
        <i/>
        <sz val="11"/>
        <color theme="1"/>
        <rFont val="Arial"/>
        <family val="2"/>
        <scheme val="minor"/>
      </rPr>
      <t>match_type</t>
    </r>
    <r>
      <rPr>
        <sz val="11"/>
        <color theme="1"/>
        <rFont val="Arial"/>
        <family val="2"/>
        <scheme val="minor"/>
      </rPr>
      <t xml:space="preserve"> is optional, but the default is not 0. So, it is is best to always specify the match type.</t>
    </r>
  </si>
  <si>
    <r>
      <t>If you insert a column into the table, the hard-coded "3" may no longer point to the correct column. To prevent that from happening, use (COLUMN(</t>
    </r>
    <r>
      <rPr>
        <i/>
        <sz val="11"/>
        <color theme="1"/>
        <rFont val="Arial"/>
        <family val="2"/>
        <scheme val="minor"/>
      </rPr>
      <t>result_column</t>
    </r>
    <r>
      <rPr>
        <sz val="11"/>
        <color theme="1"/>
        <rFont val="Arial"/>
        <family val="2"/>
        <scheme val="minor"/>
      </rPr>
      <t>)-COLUMN(</t>
    </r>
    <r>
      <rPr>
        <i/>
        <sz val="11"/>
        <color theme="1"/>
        <rFont val="Arial"/>
        <family val="2"/>
        <scheme val="minor"/>
      </rPr>
      <t>lookup_column</t>
    </r>
    <r>
      <rPr>
        <sz val="11"/>
        <color theme="1"/>
        <rFont val="Arial"/>
        <family val="2"/>
        <scheme val="minor"/>
      </rPr>
      <t>)+1) in place of the 3 in this example.</t>
    </r>
  </si>
  <si>
    <t>Remember to use FALSE or 0 for exact matches, because both VLOOKUP and MATCH default to a value of TRUE or 1.</t>
  </si>
  <si>
    <t>Check for extra blank spaces if you think a lookup formula should be finding a match, but it is not. Numbers stored as text may result in a match error, also.</t>
  </si>
  <si>
    <t>General Remarks about VLOOKUP and INDEX-MATCH</t>
  </si>
  <si>
    <t>Bookmarks:</t>
  </si>
  <si>
    <t>Using Wilcard Characters for Partial Matches</t>
  </si>
  <si>
    <t>Return Approximate Matches (for Grades, Discounts and Tax Brackets)</t>
  </si>
  <si>
    <r>
      <t>=</t>
    </r>
    <r>
      <rPr>
        <b/>
        <sz val="11"/>
        <color theme="0"/>
        <rFont val="Arial"/>
        <family val="2"/>
        <scheme val="minor"/>
      </rPr>
      <t>VLOOKUP</t>
    </r>
    <r>
      <rPr>
        <sz val="11"/>
        <color theme="0"/>
        <rFont val="Arial"/>
        <family val="2"/>
        <scheme val="minor"/>
      </rPr>
      <t>(</t>
    </r>
    <r>
      <rPr>
        <i/>
        <sz val="11"/>
        <color theme="0"/>
        <rFont val="Arial"/>
        <family val="2"/>
        <scheme val="minor"/>
      </rPr>
      <t>lookup_value</t>
    </r>
    <r>
      <rPr>
        <sz val="11"/>
        <color theme="0"/>
        <rFont val="Arial"/>
        <family val="2"/>
        <scheme val="minor"/>
      </rPr>
      <t>,</t>
    </r>
    <r>
      <rPr>
        <i/>
        <sz val="11"/>
        <color theme="0"/>
        <rFont val="Arial"/>
        <family val="2"/>
        <scheme val="minor"/>
      </rPr>
      <t>table_array</t>
    </r>
    <r>
      <rPr>
        <sz val="11"/>
        <color theme="0"/>
        <rFont val="Arial"/>
        <family val="2"/>
        <scheme val="minor"/>
      </rPr>
      <t>,</t>
    </r>
    <r>
      <rPr>
        <i/>
        <sz val="11"/>
        <color theme="0"/>
        <rFont val="Arial"/>
        <family val="2"/>
        <scheme val="minor"/>
      </rPr>
      <t>result_column_num</t>
    </r>
    <r>
      <rPr>
        <sz val="11"/>
        <color theme="0"/>
        <rFont val="Arial"/>
        <family val="2"/>
        <scheme val="minor"/>
      </rPr>
      <t>,</t>
    </r>
    <r>
      <rPr>
        <b/>
        <sz val="11"/>
        <color theme="0"/>
        <rFont val="Arial"/>
        <family val="2"/>
        <scheme val="minor"/>
      </rPr>
      <t>TRUE</t>
    </r>
    <r>
      <rPr>
        <sz val="11"/>
        <color theme="0"/>
        <rFont val="Arial"/>
        <family val="2"/>
        <scheme val="minor"/>
      </rPr>
      <t>)</t>
    </r>
  </si>
  <si>
    <r>
      <t>=</t>
    </r>
    <r>
      <rPr>
        <b/>
        <sz val="11"/>
        <color theme="0"/>
        <rFont val="Arial"/>
        <family val="2"/>
        <scheme val="minor"/>
      </rPr>
      <t>INDEX</t>
    </r>
    <r>
      <rPr>
        <sz val="11"/>
        <color theme="0"/>
        <rFont val="Arial"/>
        <family val="2"/>
        <scheme val="minor"/>
      </rPr>
      <t>(</t>
    </r>
    <r>
      <rPr>
        <i/>
        <sz val="11"/>
        <color theme="0"/>
        <rFont val="Arial"/>
        <family val="2"/>
        <scheme val="minor"/>
      </rPr>
      <t>result_range</t>
    </r>
    <r>
      <rPr>
        <sz val="11"/>
        <color theme="0"/>
        <rFont val="Arial"/>
        <family val="2"/>
        <scheme val="minor"/>
      </rPr>
      <t>,</t>
    </r>
    <r>
      <rPr>
        <b/>
        <sz val="11"/>
        <color theme="0"/>
        <rFont val="Arial"/>
        <family val="2"/>
        <scheme val="minor"/>
      </rPr>
      <t>MATCH</t>
    </r>
    <r>
      <rPr>
        <sz val="11"/>
        <color theme="0"/>
        <rFont val="Arial"/>
        <family val="2"/>
        <scheme val="minor"/>
      </rPr>
      <t>(</t>
    </r>
    <r>
      <rPr>
        <i/>
        <sz val="11"/>
        <color theme="0"/>
        <rFont val="Arial"/>
        <family val="2"/>
        <scheme val="minor"/>
      </rPr>
      <t>lookup_value</t>
    </r>
    <r>
      <rPr>
        <sz val="11"/>
        <color theme="0"/>
        <rFont val="Arial"/>
        <family val="2"/>
        <scheme val="minor"/>
      </rPr>
      <t>,</t>
    </r>
    <r>
      <rPr>
        <i/>
        <sz val="11"/>
        <color theme="0"/>
        <rFont val="Arial"/>
        <family val="2"/>
        <scheme val="minor"/>
      </rPr>
      <t>lookup_range</t>
    </r>
    <r>
      <rPr>
        <sz val="11"/>
        <color theme="0"/>
        <rFont val="Arial"/>
        <family val="2"/>
        <scheme val="minor"/>
      </rPr>
      <t>,</t>
    </r>
    <r>
      <rPr>
        <b/>
        <sz val="11"/>
        <color theme="0"/>
        <rFont val="Arial"/>
        <family val="2"/>
        <scheme val="minor"/>
      </rPr>
      <t>1</t>
    </r>
    <r>
      <rPr>
        <sz val="11"/>
        <color theme="0"/>
        <rFont val="Arial"/>
        <family val="2"/>
        <scheme val="minor"/>
      </rPr>
      <t>)</t>
    </r>
  </si>
  <si>
    <r>
      <t xml:space="preserve">The following examples show how to use VLOOKUP and INDEX-MATCH to return values that are not necessarily exact matches. </t>
    </r>
    <r>
      <rPr>
        <b/>
        <sz val="11"/>
        <color theme="1"/>
        <rFont val="Arial"/>
        <family val="2"/>
        <scheme val="minor"/>
      </rPr>
      <t>Important</t>
    </r>
    <r>
      <rPr>
        <sz val="11"/>
        <color theme="1"/>
        <rFont val="Arial"/>
        <family val="2"/>
        <scheme val="minor"/>
      </rPr>
      <t xml:space="preserve">: When using an "Approximate Match" with VLOOKUP (where the 4th argument = TRUE) and a "Less than" match with MATCH (where the 3rd argument = 1), </t>
    </r>
    <r>
      <rPr>
        <b/>
        <sz val="11"/>
        <color theme="1"/>
        <rFont val="Arial"/>
        <family val="2"/>
        <scheme val="minor"/>
      </rPr>
      <t>the lookup range needs to be sorted in ascending order</t>
    </r>
    <r>
      <rPr>
        <sz val="11"/>
        <color theme="1"/>
        <rFont val="Arial"/>
        <family val="2"/>
        <scheme val="minor"/>
      </rPr>
      <t>.</t>
    </r>
  </si>
  <si>
    <t>Example 2: Return a Discount Rate Based on Quantity</t>
  </si>
  <si>
    <t>Lookup Formula Examples</t>
  </si>
  <si>
    <t>Example 4: Experiment with what happens when the data is not sorted.</t>
  </si>
  <si>
    <t>For these types of matches, the formulas use an efficient search algorithm that assumes the data is sorted in ascending order. That is why the above example returns 5% instead of 1% (a sequential check starting with the first cell) or 7% (a sequential check starting with the last cell). The algorithm looks at the first and last value, then looks at the middle value (which is zero) and decides to limit its search to the last 5 rows, then looks at the value 500 and decides to limit the search to rows 5-7, etc.</t>
  </si>
  <si>
    <t>From:</t>
  </si>
  <si>
    <t>To:</t>
  </si>
  <si>
    <t>Road</t>
  </si>
  <si>
    <t>Plane</t>
  </si>
  <si>
    <r>
      <t>=</t>
    </r>
    <r>
      <rPr>
        <b/>
        <sz val="11"/>
        <color theme="0"/>
        <rFont val="Arial"/>
        <family val="2"/>
        <scheme val="minor"/>
      </rPr>
      <t>INDEX</t>
    </r>
    <r>
      <rPr>
        <sz val="11"/>
        <color theme="0"/>
        <rFont val="Arial"/>
        <family val="2"/>
        <scheme val="minor"/>
      </rPr>
      <t>(</t>
    </r>
    <r>
      <rPr>
        <i/>
        <sz val="11"/>
        <color theme="0"/>
        <rFont val="Arial"/>
        <family val="2"/>
        <scheme val="minor"/>
      </rPr>
      <t>array</t>
    </r>
    <r>
      <rPr>
        <sz val="11"/>
        <color theme="0"/>
        <rFont val="Arial"/>
        <family val="2"/>
        <scheme val="minor"/>
      </rPr>
      <t>,</t>
    </r>
    <r>
      <rPr>
        <i/>
        <sz val="11"/>
        <color theme="0"/>
        <rFont val="Arial"/>
        <family val="2"/>
        <scheme val="minor"/>
      </rPr>
      <t>row_number</t>
    </r>
    <r>
      <rPr>
        <sz val="11"/>
        <color theme="0"/>
        <rFont val="Arial"/>
        <family val="2"/>
        <scheme val="minor"/>
      </rPr>
      <t>,</t>
    </r>
    <r>
      <rPr>
        <i/>
        <sz val="11"/>
        <color theme="0"/>
        <rFont val="Arial"/>
        <family val="2"/>
        <scheme val="minor"/>
      </rPr>
      <t>column_number</t>
    </r>
    <r>
      <rPr>
        <sz val="11"/>
        <color theme="0"/>
        <rFont val="Arial"/>
        <family val="2"/>
        <scheme val="minor"/>
      </rPr>
      <t>,</t>
    </r>
    <r>
      <rPr>
        <i/>
        <sz val="11"/>
        <color theme="0"/>
        <rFont val="Arial"/>
        <family val="2"/>
        <scheme val="minor"/>
      </rPr>
      <t>area_number</t>
    </r>
    <r>
      <rPr>
        <sz val="11"/>
        <color theme="0"/>
        <rFont val="Arial"/>
        <family val="2"/>
        <scheme val="minor"/>
      </rPr>
      <t>)</t>
    </r>
  </si>
  <si>
    <t>By:</t>
  </si>
  <si>
    <r>
      <t>=INDEX( (</t>
    </r>
    <r>
      <rPr>
        <i/>
        <sz val="11"/>
        <color theme="1"/>
        <rFont val="Arial"/>
        <family val="2"/>
        <scheme val="minor"/>
      </rPr>
      <t>array_range1</t>
    </r>
    <r>
      <rPr>
        <sz val="11"/>
        <color theme="1"/>
        <rFont val="Arial"/>
        <family val="2"/>
        <scheme val="minor"/>
      </rPr>
      <t>,</t>
    </r>
    <r>
      <rPr>
        <i/>
        <sz val="11"/>
        <color theme="1"/>
        <rFont val="Arial"/>
        <family val="2"/>
        <scheme val="minor"/>
      </rPr>
      <t>array_range2</t>
    </r>
    <r>
      <rPr>
        <sz val="11"/>
        <color theme="1"/>
        <rFont val="Arial"/>
        <family val="2"/>
        <scheme val="minor"/>
      </rPr>
      <t>) , MATCH(</t>
    </r>
    <r>
      <rPr>
        <i/>
        <sz val="11"/>
        <color theme="1"/>
        <rFont val="Arial"/>
        <family val="2"/>
        <scheme val="minor"/>
      </rPr>
      <t>row_lookup_value</t>
    </r>
    <r>
      <rPr>
        <sz val="11"/>
        <color theme="1"/>
        <rFont val="Arial"/>
        <family val="2"/>
        <scheme val="minor"/>
      </rPr>
      <t>,</t>
    </r>
    <r>
      <rPr>
        <i/>
        <sz val="11"/>
        <color theme="1"/>
        <rFont val="Arial"/>
        <family val="2"/>
        <scheme val="minor"/>
      </rPr>
      <t>row_label_range</t>
    </r>
    <r>
      <rPr>
        <sz val="11"/>
        <color theme="1"/>
        <rFont val="Arial"/>
        <family val="2"/>
        <scheme val="minor"/>
      </rPr>
      <t>,0), MATCH(</t>
    </r>
    <r>
      <rPr>
        <i/>
        <sz val="11"/>
        <color theme="1"/>
        <rFont val="Arial"/>
        <family val="2"/>
        <scheme val="minor"/>
      </rPr>
      <t>column_lookup_value</t>
    </r>
    <r>
      <rPr>
        <sz val="11"/>
        <color theme="1"/>
        <rFont val="Arial"/>
        <family val="2"/>
        <scheme val="minor"/>
      </rPr>
      <t>,</t>
    </r>
    <r>
      <rPr>
        <i/>
        <sz val="11"/>
        <color theme="1"/>
        <rFont val="Arial"/>
        <family val="2"/>
        <scheme val="minor"/>
      </rPr>
      <t>column_label_range</t>
    </r>
    <r>
      <rPr>
        <sz val="11"/>
        <color theme="1"/>
        <rFont val="Arial"/>
        <family val="2"/>
        <scheme val="minor"/>
      </rPr>
      <t>,0), MATCH(</t>
    </r>
    <r>
      <rPr>
        <i/>
        <sz val="11"/>
        <color theme="1"/>
        <rFont val="Arial"/>
        <family val="2"/>
        <scheme val="minor"/>
      </rPr>
      <t>table_name</t>
    </r>
    <r>
      <rPr>
        <sz val="11"/>
        <color theme="1"/>
        <rFont val="Arial"/>
        <family val="2"/>
        <scheme val="minor"/>
      </rPr>
      <t>, {"Road","Plane"}, 0) )</t>
    </r>
  </si>
  <si>
    <t>VLOOKUP-MATCH:</t>
  </si>
  <si>
    <t>HLOOKUP-MATCH:</t>
  </si>
  <si>
    <t>INDEX-MATCH-MATCH:</t>
  </si>
  <si>
    <r>
      <t>=</t>
    </r>
    <r>
      <rPr>
        <b/>
        <sz val="11"/>
        <color theme="1"/>
        <rFont val="Arial"/>
        <family val="2"/>
        <scheme val="minor"/>
      </rPr>
      <t>VLOOKUP</t>
    </r>
    <r>
      <rPr>
        <sz val="11"/>
        <color theme="1"/>
        <rFont val="Arial"/>
        <family val="2"/>
        <scheme val="minor"/>
      </rPr>
      <t>(</t>
    </r>
    <r>
      <rPr>
        <i/>
        <sz val="11"/>
        <color theme="1"/>
        <rFont val="Arial"/>
        <family val="2"/>
        <scheme val="minor"/>
      </rPr>
      <t>row_lookup_value</t>
    </r>
    <r>
      <rPr>
        <sz val="11"/>
        <color theme="1"/>
        <rFont val="Arial"/>
        <family val="2"/>
        <scheme val="minor"/>
      </rPr>
      <t>,</t>
    </r>
    <r>
      <rPr>
        <i/>
        <sz val="11"/>
        <color theme="1"/>
        <rFont val="Arial"/>
        <family val="2"/>
        <scheme val="minor"/>
      </rPr>
      <t>table_array</t>
    </r>
    <r>
      <rPr>
        <sz val="11"/>
        <color theme="1"/>
        <rFont val="Arial"/>
        <family val="2"/>
        <scheme val="minor"/>
      </rPr>
      <t xml:space="preserve">, </t>
    </r>
    <r>
      <rPr>
        <b/>
        <sz val="11"/>
        <color theme="1"/>
        <rFont val="Arial"/>
        <family val="2"/>
        <scheme val="minor"/>
      </rPr>
      <t>MATCH</t>
    </r>
    <r>
      <rPr>
        <sz val="11"/>
        <color theme="1"/>
        <rFont val="Arial"/>
        <family val="2"/>
        <scheme val="minor"/>
      </rPr>
      <t>(</t>
    </r>
    <r>
      <rPr>
        <i/>
        <sz val="11"/>
        <color theme="1"/>
        <rFont val="Arial"/>
        <family val="2"/>
        <scheme val="minor"/>
      </rPr>
      <t>column_lookup_value</t>
    </r>
    <r>
      <rPr>
        <sz val="11"/>
        <color theme="1"/>
        <rFont val="Arial"/>
        <family val="2"/>
        <scheme val="minor"/>
      </rPr>
      <t>,</t>
    </r>
    <r>
      <rPr>
        <i/>
        <sz val="11"/>
        <color theme="1"/>
        <rFont val="Arial"/>
        <family val="2"/>
        <scheme val="minor"/>
      </rPr>
      <t>column_label_range</t>
    </r>
    <r>
      <rPr>
        <sz val="11"/>
        <color theme="1"/>
        <rFont val="Arial"/>
        <family val="2"/>
        <scheme val="minor"/>
      </rPr>
      <t>,0), FALSE)</t>
    </r>
  </si>
  <si>
    <t>Example 2: Using INDEX-MATCH-MATCH</t>
  </si>
  <si>
    <r>
      <t>=</t>
    </r>
    <r>
      <rPr>
        <b/>
        <sz val="11"/>
        <color theme="1"/>
        <rFont val="Arial"/>
        <family val="2"/>
        <scheme val="minor"/>
      </rPr>
      <t>HLOOKUP</t>
    </r>
    <r>
      <rPr>
        <sz val="11"/>
        <color theme="1"/>
        <rFont val="Arial"/>
        <family val="2"/>
        <scheme val="minor"/>
      </rPr>
      <t>(</t>
    </r>
    <r>
      <rPr>
        <i/>
        <sz val="11"/>
        <color theme="1"/>
        <rFont val="Arial"/>
        <family val="2"/>
        <scheme val="minor"/>
      </rPr>
      <t>column_lookup_value</t>
    </r>
    <r>
      <rPr>
        <sz val="11"/>
        <color theme="1"/>
        <rFont val="Arial"/>
        <family val="2"/>
        <scheme val="minor"/>
      </rPr>
      <t>,</t>
    </r>
    <r>
      <rPr>
        <i/>
        <sz val="11"/>
        <color theme="1"/>
        <rFont val="Arial"/>
        <family val="2"/>
        <scheme val="minor"/>
      </rPr>
      <t>table_array</t>
    </r>
    <r>
      <rPr>
        <sz val="11"/>
        <color theme="1"/>
        <rFont val="Arial"/>
        <family val="2"/>
        <scheme val="minor"/>
      </rPr>
      <t xml:space="preserve">, </t>
    </r>
    <r>
      <rPr>
        <b/>
        <sz val="11"/>
        <color theme="1"/>
        <rFont val="Arial"/>
        <family val="2"/>
        <scheme val="minor"/>
      </rPr>
      <t>MATCH</t>
    </r>
    <r>
      <rPr>
        <sz val="11"/>
        <color theme="1"/>
        <rFont val="Arial"/>
        <family val="2"/>
        <scheme val="minor"/>
      </rPr>
      <t>(</t>
    </r>
    <r>
      <rPr>
        <i/>
        <sz val="11"/>
        <color theme="1"/>
        <rFont val="Arial"/>
        <family val="2"/>
        <scheme val="minor"/>
      </rPr>
      <t>row_lookup_value</t>
    </r>
    <r>
      <rPr>
        <sz val="11"/>
        <color theme="1"/>
        <rFont val="Arial"/>
        <family val="2"/>
        <scheme val="minor"/>
      </rPr>
      <t>,</t>
    </r>
    <r>
      <rPr>
        <i/>
        <sz val="11"/>
        <color theme="1"/>
        <rFont val="Arial"/>
        <family val="2"/>
        <scheme val="minor"/>
      </rPr>
      <t>row_label_range</t>
    </r>
    <r>
      <rPr>
        <sz val="11"/>
        <color theme="1"/>
        <rFont val="Arial"/>
        <family val="2"/>
        <scheme val="minor"/>
      </rPr>
      <t>,0), FALSE)</t>
    </r>
  </si>
  <si>
    <t>3D Lookups Using INDEX-MATCH-MATCH-MATCH</t>
  </si>
  <si>
    <t>2D Lookups From a Data Table Using VLOOKUP and INDEX-MATCH-MATCH</t>
  </si>
  <si>
    <t>Array Formula: Remember to press Ctrl+Shift+Enter</t>
  </si>
  <si>
    <t>VLOOKUP:</t>
  </si>
  <si>
    <t>One way to do an exact-match using multiple criteria is to concatenate the results from the lookup columns. Using VLOOKUP requires using a helper column containing the concatenated lookup columns. INDEX-MATCH does not need the helper column, but it becomes an array formula (Ctrl+Shift+Enter).</t>
  </si>
  <si>
    <t>Product:</t>
  </si>
  <si>
    <t>Color:</t>
  </si>
  <si>
    <t>Lookup Value:</t>
  </si>
  <si>
    <r>
      <t>=</t>
    </r>
    <r>
      <rPr>
        <b/>
        <sz val="11"/>
        <color theme="1"/>
        <rFont val="Arial"/>
        <family val="2"/>
        <scheme val="minor"/>
      </rPr>
      <t>INDEX(</t>
    </r>
    <r>
      <rPr>
        <sz val="11"/>
        <color theme="1"/>
        <rFont val="Arial"/>
        <family val="2"/>
        <scheme val="minor"/>
      </rPr>
      <t xml:space="preserve"> </t>
    </r>
    <r>
      <rPr>
        <i/>
        <sz val="11"/>
        <color theme="1"/>
        <rFont val="Arial"/>
        <family val="2"/>
        <scheme val="minor"/>
      </rPr>
      <t>result_array</t>
    </r>
    <r>
      <rPr>
        <sz val="11"/>
        <color theme="1"/>
        <rFont val="Arial"/>
        <family val="2"/>
        <scheme val="minor"/>
      </rPr>
      <t xml:space="preserve">, </t>
    </r>
    <r>
      <rPr>
        <b/>
        <sz val="11"/>
        <color theme="1"/>
        <rFont val="Arial"/>
        <family val="2"/>
        <scheme val="minor"/>
      </rPr>
      <t>MATCH</t>
    </r>
    <r>
      <rPr>
        <sz val="11"/>
        <color theme="1"/>
        <rFont val="Arial"/>
        <family val="2"/>
        <scheme val="minor"/>
      </rPr>
      <t>(</t>
    </r>
    <r>
      <rPr>
        <i/>
        <sz val="11"/>
        <color theme="1"/>
        <rFont val="Arial"/>
        <family val="2"/>
        <scheme val="minor"/>
      </rPr>
      <t>row_lookup_value</t>
    </r>
    <r>
      <rPr>
        <sz val="11"/>
        <color theme="1"/>
        <rFont val="Arial"/>
        <family val="2"/>
        <scheme val="minor"/>
      </rPr>
      <t>,</t>
    </r>
    <r>
      <rPr>
        <i/>
        <sz val="11"/>
        <color theme="1"/>
        <rFont val="Arial"/>
        <family val="2"/>
        <scheme val="minor"/>
      </rPr>
      <t>row_label_range</t>
    </r>
    <r>
      <rPr>
        <sz val="11"/>
        <color theme="1"/>
        <rFont val="Arial"/>
        <family val="2"/>
        <scheme val="minor"/>
      </rPr>
      <t xml:space="preserve">,0), </t>
    </r>
    <r>
      <rPr>
        <b/>
        <sz val="11"/>
        <color theme="1"/>
        <rFont val="Arial"/>
        <family val="2"/>
        <scheme val="minor"/>
      </rPr>
      <t>MATCH</t>
    </r>
    <r>
      <rPr>
        <sz val="11"/>
        <color theme="1"/>
        <rFont val="Arial"/>
        <family val="2"/>
        <scheme val="minor"/>
      </rPr>
      <t>(</t>
    </r>
    <r>
      <rPr>
        <i/>
        <sz val="11"/>
        <color theme="1"/>
        <rFont val="Arial"/>
        <family val="2"/>
        <scheme val="minor"/>
      </rPr>
      <t>column_lookup_value</t>
    </r>
    <r>
      <rPr>
        <sz val="11"/>
        <color theme="1"/>
        <rFont val="Arial"/>
        <family val="2"/>
        <scheme val="minor"/>
      </rPr>
      <t>,</t>
    </r>
    <r>
      <rPr>
        <i/>
        <sz val="11"/>
        <color theme="1"/>
        <rFont val="Arial"/>
        <family val="2"/>
        <scheme val="minor"/>
      </rPr>
      <t>column_label_range</t>
    </r>
    <r>
      <rPr>
        <sz val="11"/>
        <color theme="1"/>
        <rFont val="Arial"/>
        <family val="2"/>
        <scheme val="minor"/>
      </rPr>
      <t xml:space="preserve">,0) </t>
    </r>
    <r>
      <rPr>
        <b/>
        <sz val="11"/>
        <color theme="1"/>
        <rFont val="Arial"/>
        <family val="2"/>
        <scheme val="minor"/>
      </rPr>
      <t>)</t>
    </r>
  </si>
  <si>
    <t>Example 1: Using VLOOKUP-MATCH</t>
  </si>
  <si>
    <t>Example 3: Using HLOOKUP-MATCH</t>
  </si>
  <si>
    <r>
      <t xml:space="preserve">In this example, we'll do a mileage lookup between two cities. This is basically the same as the simple lookup formula, except that in the VLOOKUP formula, we replace the </t>
    </r>
    <r>
      <rPr>
        <i/>
        <sz val="11"/>
        <color theme="1"/>
        <rFont val="Arial"/>
        <family val="2"/>
        <scheme val="minor"/>
      </rPr>
      <t>col_index_num</t>
    </r>
    <r>
      <rPr>
        <sz val="11"/>
        <color theme="1"/>
        <rFont val="Arial"/>
        <family val="2"/>
        <scheme val="minor"/>
      </rPr>
      <t xml:space="preserve"> argument with a MATCH function and in the INDEX formula we replace the </t>
    </r>
    <r>
      <rPr>
        <i/>
        <sz val="11"/>
        <color theme="1"/>
        <rFont val="Arial"/>
        <family val="2"/>
        <scheme val="minor"/>
      </rPr>
      <t>column_number</t>
    </r>
    <r>
      <rPr>
        <sz val="11"/>
        <color theme="1"/>
        <rFont val="Arial"/>
        <family val="2"/>
        <scheme val="minor"/>
      </rPr>
      <t xml:space="preserve"> argument with a MATCH function.</t>
    </r>
  </si>
  <si>
    <r>
      <t xml:space="preserve">In this example, we'll do a mileage lookup between two cities with a 3rd option being by road or by plane. The INDEX function allows you to return a value from a 3D array. You can replace the </t>
    </r>
    <r>
      <rPr>
        <i/>
        <sz val="11"/>
        <color theme="1"/>
        <rFont val="Arial"/>
        <family val="2"/>
        <scheme val="minor"/>
      </rPr>
      <t>row_number</t>
    </r>
    <r>
      <rPr>
        <sz val="11"/>
        <color theme="1"/>
        <rFont val="Arial"/>
        <family val="2"/>
        <scheme val="minor"/>
      </rPr>
      <t xml:space="preserve">, </t>
    </r>
    <r>
      <rPr>
        <i/>
        <sz val="11"/>
        <color theme="1"/>
        <rFont val="Arial"/>
        <family val="2"/>
        <scheme val="minor"/>
      </rPr>
      <t>column_number</t>
    </r>
    <r>
      <rPr>
        <sz val="11"/>
        <color theme="1"/>
        <rFont val="Arial"/>
        <family val="2"/>
        <scheme val="minor"/>
      </rPr>
      <t xml:space="preserve">, and </t>
    </r>
    <r>
      <rPr>
        <i/>
        <sz val="11"/>
        <color theme="1"/>
        <rFont val="Arial"/>
        <family val="2"/>
        <scheme val="minor"/>
      </rPr>
      <t>area_number</t>
    </r>
    <r>
      <rPr>
        <sz val="11"/>
        <color theme="1"/>
        <rFont val="Arial"/>
        <family val="2"/>
        <scheme val="minor"/>
      </rPr>
      <t xml:space="preserve"> with a MATCH formula or cell reference. When using a 3D lookup, the reference for the INDEX function should be multiple same-size ranges surrounded by parentheses like this: (A:A,C:C), or you can use a named range.</t>
    </r>
  </si>
  <si>
    <t>Case-Sensitive Lookup</t>
  </si>
  <si>
    <r>
      <t>=</t>
    </r>
    <r>
      <rPr>
        <b/>
        <sz val="11"/>
        <color theme="1"/>
        <rFont val="Arial"/>
        <family val="2"/>
        <scheme val="minor"/>
      </rPr>
      <t>INDEX</t>
    </r>
    <r>
      <rPr>
        <sz val="11"/>
        <color theme="1"/>
        <rFont val="Arial"/>
        <family val="2"/>
        <scheme val="minor"/>
      </rPr>
      <t>(</t>
    </r>
    <r>
      <rPr>
        <i/>
        <sz val="11"/>
        <color theme="1"/>
        <rFont val="Arial"/>
        <family val="2"/>
        <scheme val="minor"/>
      </rPr>
      <t>price_list</t>
    </r>
    <r>
      <rPr>
        <sz val="11"/>
        <color theme="1"/>
        <rFont val="Arial"/>
        <family val="2"/>
        <scheme val="minor"/>
      </rPr>
      <t xml:space="preserve">, </t>
    </r>
    <r>
      <rPr>
        <b/>
        <sz val="11"/>
        <color theme="1"/>
        <rFont val="Arial"/>
        <family val="2"/>
        <scheme val="minor"/>
      </rPr>
      <t>MATCH</t>
    </r>
    <r>
      <rPr>
        <sz val="11"/>
        <color theme="1"/>
        <rFont val="Arial"/>
        <family val="2"/>
        <scheme val="minor"/>
      </rPr>
      <t xml:space="preserve">(TRUE, </t>
    </r>
    <r>
      <rPr>
        <b/>
        <sz val="11"/>
        <color theme="1"/>
        <rFont val="Arial"/>
        <family val="2"/>
        <scheme val="minor"/>
      </rPr>
      <t>EXACT</t>
    </r>
    <r>
      <rPr>
        <sz val="11"/>
        <color theme="1"/>
        <rFont val="Arial"/>
        <family val="2"/>
        <scheme val="minor"/>
      </rPr>
      <t>(</t>
    </r>
    <r>
      <rPr>
        <i/>
        <sz val="11"/>
        <color theme="1"/>
        <rFont val="Arial"/>
        <family val="2"/>
        <scheme val="minor"/>
      </rPr>
      <t>lookup_product</t>
    </r>
    <r>
      <rPr>
        <sz val="11"/>
        <color theme="1"/>
        <rFont val="Arial"/>
        <family val="2"/>
        <scheme val="minor"/>
      </rPr>
      <t>,</t>
    </r>
    <r>
      <rPr>
        <i/>
        <sz val="11"/>
        <color theme="1"/>
        <rFont val="Arial"/>
        <family val="2"/>
        <scheme val="minor"/>
      </rPr>
      <t>product_list</t>
    </r>
    <r>
      <rPr>
        <sz val="11"/>
        <color theme="1"/>
        <rFont val="Arial"/>
        <family val="2"/>
        <scheme val="minor"/>
      </rPr>
      <t>),0) )</t>
    </r>
  </si>
  <si>
    <t>Lookups with Multiple Non-Exact Criteria using INDEX-MATCH</t>
  </si>
  <si>
    <r>
      <t>=</t>
    </r>
    <r>
      <rPr>
        <b/>
        <sz val="11"/>
        <color theme="1"/>
        <rFont val="Arial"/>
        <family val="2"/>
        <scheme val="minor"/>
      </rPr>
      <t>INDEX</t>
    </r>
    <r>
      <rPr>
        <sz val="11"/>
        <color theme="1"/>
        <rFont val="Arial"/>
        <family val="2"/>
        <scheme val="minor"/>
      </rPr>
      <t>(</t>
    </r>
    <r>
      <rPr>
        <i/>
        <sz val="11"/>
        <color theme="1"/>
        <rFont val="Arial"/>
        <family val="2"/>
        <scheme val="minor"/>
      </rPr>
      <t>result_range</t>
    </r>
    <r>
      <rPr>
        <sz val="11"/>
        <color theme="1"/>
        <rFont val="Arial"/>
        <family val="2"/>
        <scheme val="minor"/>
      </rPr>
      <t>,</t>
    </r>
    <r>
      <rPr>
        <b/>
        <sz val="11"/>
        <color theme="1"/>
        <rFont val="Arial"/>
        <family val="2"/>
        <scheme val="minor"/>
      </rPr>
      <t>MATCH</t>
    </r>
    <r>
      <rPr>
        <sz val="11"/>
        <color theme="1"/>
        <rFont val="Arial"/>
        <family val="2"/>
        <scheme val="minor"/>
      </rPr>
      <t>(</t>
    </r>
    <r>
      <rPr>
        <i/>
        <sz val="11"/>
        <color theme="1"/>
        <rFont val="Arial"/>
        <family val="2"/>
        <scheme val="minor"/>
      </rPr>
      <t>value1</t>
    </r>
    <r>
      <rPr>
        <sz val="11"/>
        <color theme="1"/>
        <rFont val="Arial"/>
        <family val="2"/>
        <scheme val="minor"/>
      </rPr>
      <t>&amp;</t>
    </r>
    <r>
      <rPr>
        <i/>
        <sz val="11"/>
        <color theme="1"/>
        <rFont val="Arial"/>
        <family val="2"/>
        <scheme val="minor"/>
      </rPr>
      <t>value2</t>
    </r>
    <r>
      <rPr>
        <sz val="11"/>
        <color theme="1"/>
        <rFont val="Arial"/>
        <family val="2"/>
        <scheme val="minor"/>
      </rPr>
      <t>,</t>
    </r>
    <r>
      <rPr>
        <i/>
        <sz val="11"/>
        <color theme="1"/>
        <rFont val="Arial"/>
        <family val="2"/>
        <scheme val="minor"/>
      </rPr>
      <t>lookup_col1</t>
    </r>
    <r>
      <rPr>
        <sz val="11"/>
        <color theme="1"/>
        <rFont val="Arial"/>
        <family val="2"/>
        <scheme val="minor"/>
      </rPr>
      <t>&amp;</t>
    </r>
    <r>
      <rPr>
        <i/>
        <sz val="11"/>
        <color theme="1"/>
        <rFont val="Arial"/>
        <family val="2"/>
        <scheme val="minor"/>
      </rPr>
      <t>lookup_col2</t>
    </r>
    <r>
      <rPr>
        <sz val="11"/>
        <color theme="1"/>
        <rFont val="Arial"/>
        <family val="2"/>
        <scheme val="minor"/>
      </rPr>
      <t>,0))</t>
    </r>
  </si>
  <si>
    <r>
      <t>=</t>
    </r>
    <r>
      <rPr>
        <b/>
        <sz val="11"/>
        <color theme="1"/>
        <rFont val="Arial"/>
        <family val="2"/>
        <scheme val="minor"/>
      </rPr>
      <t>VLOOKUP</t>
    </r>
    <r>
      <rPr>
        <sz val="11"/>
        <color theme="1"/>
        <rFont val="Arial"/>
        <family val="2"/>
        <scheme val="minor"/>
      </rPr>
      <t xml:space="preserve">( </t>
    </r>
    <r>
      <rPr>
        <i/>
        <sz val="11"/>
        <color theme="1"/>
        <rFont val="Arial"/>
        <family val="2"/>
        <scheme val="minor"/>
      </rPr>
      <t xml:space="preserve">value_1 </t>
    </r>
    <r>
      <rPr>
        <sz val="11"/>
        <color theme="1"/>
        <rFont val="Arial"/>
        <family val="2"/>
        <scheme val="minor"/>
      </rPr>
      <t xml:space="preserve">&amp; </t>
    </r>
    <r>
      <rPr>
        <i/>
        <sz val="11"/>
        <color theme="1"/>
        <rFont val="Arial"/>
        <family val="2"/>
        <scheme val="minor"/>
      </rPr>
      <t>value_2</t>
    </r>
    <r>
      <rPr>
        <sz val="11"/>
        <color theme="1"/>
        <rFont val="Arial"/>
        <family val="2"/>
        <scheme val="minor"/>
      </rPr>
      <t xml:space="preserve">, </t>
    </r>
    <r>
      <rPr>
        <i/>
        <sz val="11"/>
        <color theme="1"/>
        <rFont val="Arial"/>
        <family val="2"/>
        <scheme val="minor"/>
      </rPr>
      <t>table_array</t>
    </r>
    <r>
      <rPr>
        <sz val="11"/>
        <color theme="1"/>
        <rFont val="Arial"/>
        <family val="2"/>
        <scheme val="minor"/>
      </rPr>
      <t xml:space="preserve">, </t>
    </r>
    <r>
      <rPr>
        <i/>
        <sz val="11"/>
        <color theme="1"/>
        <rFont val="Arial"/>
        <family val="2"/>
        <scheme val="minor"/>
      </rPr>
      <t>col_index_num</t>
    </r>
    <r>
      <rPr>
        <sz val="11"/>
        <color theme="1"/>
        <rFont val="Arial"/>
        <family val="2"/>
        <scheme val="minor"/>
      </rPr>
      <t>, FALSE)</t>
    </r>
  </si>
  <si>
    <r>
      <t xml:space="preserve">When you want to use logical conditions such as A &gt; B or A = B in your lookup, a simple method is to use INDEX-MATCH and convert the </t>
    </r>
    <r>
      <rPr>
        <i/>
        <sz val="11"/>
        <color theme="1"/>
        <rFont val="Arial"/>
        <family val="2"/>
        <scheme val="minor"/>
      </rPr>
      <t>lookup_range</t>
    </r>
    <r>
      <rPr>
        <sz val="11"/>
        <color theme="1"/>
        <rFont val="Arial"/>
        <family val="2"/>
        <scheme val="minor"/>
      </rPr>
      <t xml:space="preserve"> to TRUE/FALSE and search for the first occurrence of TRUE. Using this method, you can have any number of conditions. The formula must be entered as an array formula (Ctrl+Shift+Enter).</t>
    </r>
  </si>
  <si>
    <t xml:space="preserve">Price &gt; </t>
  </si>
  <si>
    <t xml:space="preserve">Qty &lt; </t>
  </si>
  <si>
    <t xml:space="preserve">Result: </t>
  </si>
  <si>
    <t>Find the Last Numeric Value in a Column</t>
  </si>
  <si>
    <t>Find the Last Text Value in a Column</t>
  </si>
  <si>
    <t>Multiple-Criteria Matches using VLOOKUP and INDEX-MATCH</t>
  </si>
  <si>
    <t>Case-Sensitive EXACT Lookup using INDEX-MATCH</t>
  </si>
  <si>
    <t>Multiple Non-Exact Criteria Lookups using INDEX-MATCH</t>
  </si>
  <si>
    <t>Amount</t>
  </si>
  <si>
    <t>Balance</t>
  </si>
  <si>
    <r>
      <t>=</t>
    </r>
    <r>
      <rPr>
        <b/>
        <sz val="11"/>
        <color theme="1"/>
        <rFont val="Arial"/>
        <family val="2"/>
        <scheme val="minor"/>
      </rPr>
      <t>VLOOKUP</t>
    </r>
    <r>
      <rPr>
        <sz val="11"/>
        <color theme="1"/>
        <rFont val="Arial"/>
        <family val="2"/>
        <scheme val="minor"/>
      </rPr>
      <t xml:space="preserve">( 9E+99, </t>
    </r>
    <r>
      <rPr>
        <i/>
        <sz val="11"/>
        <color theme="1"/>
        <rFont val="Arial"/>
        <family val="2"/>
        <scheme val="minor"/>
      </rPr>
      <t>lookup_column</t>
    </r>
    <r>
      <rPr>
        <sz val="11"/>
        <color theme="1"/>
        <rFont val="Arial"/>
        <family val="2"/>
        <scheme val="minor"/>
      </rPr>
      <t>, 1, TRUE)</t>
    </r>
  </si>
  <si>
    <r>
      <t>=</t>
    </r>
    <r>
      <rPr>
        <b/>
        <sz val="11"/>
        <color theme="1"/>
        <rFont val="Arial"/>
        <family val="2"/>
        <scheme val="minor"/>
      </rPr>
      <t>INDEX</t>
    </r>
    <r>
      <rPr>
        <sz val="11"/>
        <color theme="1"/>
        <rFont val="Arial"/>
        <family val="2"/>
        <scheme val="minor"/>
      </rPr>
      <t>( l</t>
    </r>
    <r>
      <rPr>
        <i/>
        <sz val="11"/>
        <color theme="1"/>
        <rFont val="Arial"/>
        <family val="2"/>
        <scheme val="minor"/>
      </rPr>
      <t>ookup_column</t>
    </r>
    <r>
      <rPr>
        <sz val="11"/>
        <color theme="1"/>
        <rFont val="Arial"/>
        <family val="2"/>
        <scheme val="minor"/>
      </rPr>
      <t xml:space="preserve">, MATCH( 9E+99, </t>
    </r>
    <r>
      <rPr>
        <i/>
        <sz val="11"/>
        <color theme="1"/>
        <rFont val="Arial"/>
        <family val="2"/>
        <scheme val="minor"/>
      </rPr>
      <t>lookup_column</t>
    </r>
    <r>
      <rPr>
        <sz val="11"/>
        <color theme="1"/>
        <rFont val="Arial"/>
        <family val="2"/>
        <scheme val="minor"/>
      </rPr>
      <t>, 1) )</t>
    </r>
  </si>
  <si>
    <r>
      <t xml:space="preserve">See it in action: </t>
    </r>
    <r>
      <rPr>
        <b/>
        <sz val="11"/>
        <color theme="10"/>
        <rFont val="Arial"/>
        <family val="2"/>
        <scheme val="minor"/>
      </rPr>
      <t>Checkbook Register Template</t>
    </r>
  </si>
  <si>
    <t>Ω</t>
  </si>
  <si>
    <t>text</t>
  </si>
  <si>
    <t>alpha</t>
  </si>
  <si>
    <t>to</t>
  </si>
  <si>
    <r>
      <t>=</t>
    </r>
    <r>
      <rPr>
        <b/>
        <sz val="11"/>
        <color theme="1"/>
        <rFont val="Arial"/>
        <family val="2"/>
        <scheme val="minor"/>
      </rPr>
      <t>INDEX</t>
    </r>
    <r>
      <rPr>
        <sz val="11"/>
        <color theme="1"/>
        <rFont val="Arial"/>
        <family val="2"/>
        <scheme val="minor"/>
      </rPr>
      <t>( l</t>
    </r>
    <r>
      <rPr>
        <i/>
        <sz val="11"/>
        <color theme="1"/>
        <rFont val="Arial"/>
        <family val="2"/>
        <scheme val="minor"/>
      </rPr>
      <t>ookup_column</t>
    </r>
    <r>
      <rPr>
        <sz val="11"/>
        <color theme="1"/>
        <rFont val="Arial"/>
        <family val="2"/>
        <scheme val="minor"/>
      </rPr>
      <t xml:space="preserve">, MATCH( "🗿", </t>
    </r>
    <r>
      <rPr>
        <i/>
        <sz val="11"/>
        <color theme="1"/>
        <rFont val="Arial"/>
        <family val="2"/>
        <scheme val="minor"/>
      </rPr>
      <t>lookup_column</t>
    </r>
    <r>
      <rPr>
        <sz val="11"/>
        <color theme="1"/>
        <rFont val="Arial"/>
        <family val="2"/>
        <scheme val="minor"/>
      </rPr>
      <t>, 1) )</t>
    </r>
  </si>
  <si>
    <r>
      <t>=</t>
    </r>
    <r>
      <rPr>
        <b/>
        <sz val="11"/>
        <color theme="1"/>
        <rFont val="Arial"/>
        <family val="2"/>
        <scheme val="minor"/>
      </rPr>
      <t>VLOOKUP</t>
    </r>
    <r>
      <rPr>
        <sz val="11"/>
        <color theme="1"/>
        <rFont val="Arial"/>
        <family val="2"/>
        <scheme val="minor"/>
      </rPr>
      <t xml:space="preserve">( "🗿", </t>
    </r>
    <r>
      <rPr>
        <i/>
        <sz val="11"/>
        <color theme="1"/>
        <rFont val="Arial"/>
        <family val="2"/>
        <scheme val="minor"/>
      </rPr>
      <t>lookup_column</t>
    </r>
    <r>
      <rPr>
        <sz val="11"/>
        <color theme="1"/>
        <rFont val="Arial"/>
        <family val="2"/>
        <scheme val="minor"/>
      </rPr>
      <t>, 1, TRUE)</t>
    </r>
  </si>
  <si>
    <t>Text</t>
  </si>
  <si>
    <t>When using an approximate lookup for VLOOKUP and MATCH, you can return the last numeric value in a column if you use an extremely large number as the lookup value. A common example would be to return the last value in a Balance column for an account register. If the lookup_column contains text, it will be ignored.</t>
  </si>
  <si>
    <t>When searching for the last text value, instead of a large numeric value as in the previous example, we use a "large" text value. By that, I mean a text value that would show up last if you sorted a column in alphabetical order. If you are using the English alphabet without special characters, that could be "zzzzzz" but if you are using Greek characters or symbols in your list, you could try a Unicode Character such as 🗿 as the lookup value.</t>
  </si>
  <si>
    <t>SEE ALSO</t>
  </si>
  <si>
    <t>Using Unicode Characters in Excel</t>
  </si>
  <si>
    <t>abc</t>
  </si>
  <si>
    <t>=""</t>
  </si>
  <si>
    <t>Return the Last Non-BLANK Value</t>
  </si>
  <si>
    <t>If your column contains both text and numeric values, you may want a formula to return the last non-blank value. Using the INDEX-MATCH formula, we can search for the last numeric value and the last text value and return whichever comes last.</t>
  </si>
  <si>
    <r>
      <t>=</t>
    </r>
    <r>
      <rPr>
        <b/>
        <sz val="11"/>
        <color theme="1"/>
        <rFont val="Arial"/>
        <family val="2"/>
        <scheme val="minor"/>
      </rPr>
      <t>INDEX</t>
    </r>
    <r>
      <rPr>
        <sz val="11"/>
        <color theme="1"/>
        <rFont val="Arial"/>
        <family val="2"/>
        <scheme val="minor"/>
      </rPr>
      <t xml:space="preserve">( </t>
    </r>
    <r>
      <rPr>
        <i/>
        <sz val="11"/>
        <color theme="1"/>
        <rFont val="Arial"/>
        <family val="2"/>
        <scheme val="minor"/>
      </rPr>
      <t>lookup_range</t>
    </r>
    <r>
      <rPr>
        <sz val="11"/>
        <color theme="1"/>
        <rFont val="Arial"/>
        <family val="2"/>
        <scheme val="minor"/>
      </rPr>
      <t xml:space="preserve">, </t>
    </r>
    <r>
      <rPr>
        <b/>
        <sz val="11"/>
        <color theme="1"/>
        <rFont val="Arial"/>
        <family val="2"/>
        <scheme val="minor"/>
      </rPr>
      <t>MAX</t>
    </r>
    <r>
      <rPr>
        <sz val="11"/>
        <color theme="1"/>
        <rFont val="Arial"/>
        <family val="2"/>
        <scheme val="minor"/>
      </rPr>
      <t xml:space="preserve">( </t>
    </r>
    <r>
      <rPr>
        <b/>
        <sz val="11"/>
        <color theme="1"/>
        <rFont val="Arial"/>
        <family val="2"/>
        <scheme val="minor"/>
      </rPr>
      <t>MATCH</t>
    </r>
    <r>
      <rPr>
        <sz val="11"/>
        <color theme="1"/>
        <rFont val="Arial"/>
        <family val="2"/>
        <scheme val="minor"/>
      </rPr>
      <t xml:space="preserve">( "🗿", </t>
    </r>
    <r>
      <rPr>
        <i/>
        <sz val="11"/>
        <color theme="1"/>
        <rFont val="Arial"/>
        <family val="2"/>
        <scheme val="minor"/>
      </rPr>
      <t>lookup_range</t>
    </r>
    <r>
      <rPr>
        <sz val="11"/>
        <color theme="1"/>
        <rFont val="Arial"/>
        <family val="2"/>
        <scheme val="minor"/>
      </rPr>
      <t xml:space="preserve">, 1), </t>
    </r>
    <r>
      <rPr>
        <b/>
        <sz val="11"/>
        <color theme="1"/>
        <rFont val="Arial"/>
        <family val="2"/>
        <scheme val="minor"/>
      </rPr>
      <t>MATCH</t>
    </r>
    <r>
      <rPr>
        <sz val="11"/>
        <color theme="1"/>
        <rFont val="Arial"/>
        <family val="2"/>
        <scheme val="minor"/>
      </rPr>
      <t xml:space="preserve">(9E+100, </t>
    </r>
    <r>
      <rPr>
        <i/>
        <sz val="11"/>
        <color theme="1"/>
        <rFont val="Arial"/>
        <family val="2"/>
        <scheme val="minor"/>
      </rPr>
      <t>lookup_range</t>
    </r>
    <r>
      <rPr>
        <sz val="11"/>
        <color theme="1"/>
        <rFont val="Arial"/>
        <family val="2"/>
        <scheme val="minor"/>
      </rPr>
      <t>,1) ) )</t>
    </r>
  </si>
  <si>
    <t>LOOKUP</t>
  </si>
  <si>
    <r>
      <t>=</t>
    </r>
    <r>
      <rPr>
        <b/>
        <sz val="11"/>
        <color theme="1"/>
        <rFont val="Arial"/>
        <family val="2"/>
        <scheme val="minor"/>
      </rPr>
      <t>LOOKUP</t>
    </r>
    <r>
      <rPr>
        <sz val="11"/>
        <color theme="1"/>
        <rFont val="Arial"/>
        <family val="2"/>
        <scheme val="minor"/>
      </rPr>
      <t>( 42, 1 / (</t>
    </r>
    <r>
      <rPr>
        <i/>
        <sz val="11"/>
        <color theme="1"/>
        <rFont val="Arial"/>
        <family val="2"/>
        <scheme val="minor"/>
      </rPr>
      <t>lookup_range</t>
    </r>
    <r>
      <rPr>
        <sz val="11"/>
        <color theme="1"/>
        <rFont val="Arial"/>
        <family val="2"/>
        <scheme val="minor"/>
      </rPr>
      <t xml:space="preserve">&lt;&gt;""), </t>
    </r>
    <r>
      <rPr>
        <i/>
        <sz val="11"/>
        <color theme="1"/>
        <rFont val="Arial"/>
        <family val="2"/>
        <scheme val="minor"/>
      </rPr>
      <t>lookup_range</t>
    </r>
    <r>
      <rPr>
        <sz val="11"/>
        <color theme="1"/>
        <rFont val="Arial"/>
        <family val="2"/>
        <scheme val="minor"/>
      </rPr>
      <t>)</t>
    </r>
    <r>
      <rPr>
        <i/>
        <sz val="11"/>
        <color theme="1"/>
        <rFont val="Arial"/>
        <family val="2"/>
        <scheme val="minor"/>
      </rPr>
      <t/>
    </r>
  </si>
  <si>
    <r>
      <t xml:space="preserve">A more concise formula uses the LOOKUP function. The LOOKUP function allows the </t>
    </r>
    <r>
      <rPr>
        <i/>
        <sz val="11"/>
        <color theme="1"/>
        <rFont val="Arial"/>
        <family val="2"/>
        <scheme val="minor"/>
      </rPr>
      <t>lookup_range</t>
    </r>
    <r>
      <rPr>
        <sz val="11"/>
        <color theme="1"/>
        <rFont val="Arial"/>
        <family val="2"/>
        <scheme val="minor"/>
      </rPr>
      <t xml:space="preserve"> to be an expression rather than a direct reference (and it can be a row or column). We can use a logical comparison and search for the last TRUE value like this:</t>
    </r>
  </si>
  <si>
    <r>
      <t>=</t>
    </r>
    <r>
      <rPr>
        <b/>
        <sz val="11"/>
        <color theme="1"/>
        <rFont val="Arial"/>
        <family val="2"/>
        <scheme val="minor"/>
      </rPr>
      <t>LOOKUP</t>
    </r>
    <r>
      <rPr>
        <sz val="11"/>
        <color theme="1"/>
        <rFont val="Arial"/>
        <family val="2"/>
        <scheme val="minor"/>
      </rPr>
      <t xml:space="preserve">( 42, 1 / </t>
    </r>
    <r>
      <rPr>
        <b/>
        <sz val="11"/>
        <color theme="1"/>
        <rFont val="Arial"/>
        <family val="2"/>
        <scheme val="minor"/>
      </rPr>
      <t>NOT</t>
    </r>
    <r>
      <rPr>
        <sz val="11"/>
        <color theme="1"/>
        <rFont val="Arial"/>
        <family val="2"/>
        <scheme val="minor"/>
      </rPr>
      <t>(</t>
    </r>
    <r>
      <rPr>
        <b/>
        <sz val="11"/>
        <color theme="1"/>
        <rFont val="Arial"/>
        <family val="2"/>
        <scheme val="minor"/>
      </rPr>
      <t>ISBLANK</t>
    </r>
    <r>
      <rPr>
        <sz val="11"/>
        <color theme="1"/>
        <rFont val="Arial"/>
        <family val="2"/>
        <scheme val="minor"/>
      </rPr>
      <t>(</t>
    </r>
    <r>
      <rPr>
        <i/>
        <sz val="11"/>
        <color theme="1"/>
        <rFont val="Arial"/>
        <family val="2"/>
        <scheme val="minor"/>
      </rPr>
      <t>lookup_range</t>
    </r>
    <r>
      <rPr>
        <sz val="11"/>
        <color theme="1"/>
        <rFont val="Arial"/>
        <family val="2"/>
        <scheme val="minor"/>
      </rPr>
      <t xml:space="preserve">)), </t>
    </r>
    <r>
      <rPr>
        <i/>
        <sz val="11"/>
        <color theme="1"/>
        <rFont val="Arial"/>
        <family val="2"/>
        <scheme val="minor"/>
      </rPr>
      <t>result_range</t>
    </r>
    <r>
      <rPr>
        <sz val="11"/>
        <color theme="1"/>
        <rFont val="Arial"/>
        <family val="2"/>
        <scheme val="minor"/>
      </rPr>
      <t>)</t>
    </r>
    <r>
      <rPr>
        <i/>
        <sz val="11"/>
        <color theme="1"/>
        <rFont val="Arial"/>
        <family val="2"/>
        <scheme val="minor"/>
      </rPr>
      <t/>
    </r>
  </si>
  <si>
    <t>The trick here is that the expression 1/NOT(ISBLANK(lookup_range)) returns an array of 1s for TRUE and #DIV/0 errors for FALSE. LOOKUP ignores the error values so it will return the last value in lookup_range that is not blank. The number 42 is arbitrary - it just needs to be larger than 1 to return the last non-blank value in the range.</t>
  </si>
  <si>
    <t>If you are using a formula to return an empty value "" and you want to ignore those cells when searching for the last value in the range, you can use the LOOKUP function with the expression 1/(lookup_range&lt;&gt;"").</t>
  </si>
  <si>
    <t>POSITION</t>
  </si>
  <si>
    <r>
      <t>=</t>
    </r>
    <r>
      <rPr>
        <b/>
        <sz val="11"/>
        <color theme="1"/>
        <rFont val="Arial"/>
        <family val="2"/>
        <scheme val="minor"/>
      </rPr>
      <t>LOOKUP</t>
    </r>
    <r>
      <rPr>
        <sz val="11"/>
        <color theme="1"/>
        <rFont val="Arial"/>
        <family val="2"/>
        <scheme val="minor"/>
      </rPr>
      <t>( 42, 1 / (</t>
    </r>
    <r>
      <rPr>
        <i/>
        <sz val="11"/>
        <color theme="1"/>
        <rFont val="Arial"/>
        <family val="2"/>
        <scheme val="minor"/>
      </rPr>
      <t>lookup_range</t>
    </r>
    <r>
      <rPr>
        <sz val="11"/>
        <color theme="1"/>
        <rFont val="Arial"/>
        <family val="2"/>
        <scheme val="minor"/>
      </rPr>
      <t xml:space="preserve">&lt;&gt;""), </t>
    </r>
    <r>
      <rPr>
        <b/>
        <sz val="11"/>
        <color theme="1"/>
        <rFont val="Arial"/>
        <family val="2"/>
        <scheme val="minor"/>
      </rPr>
      <t>ROW</t>
    </r>
    <r>
      <rPr>
        <sz val="11"/>
        <color theme="1"/>
        <rFont val="Arial"/>
        <family val="2"/>
        <scheme val="minor"/>
      </rPr>
      <t>(</t>
    </r>
    <r>
      <rPr>
        <i/>
        <sz val="11"/>
        <color theme="1"/>
        <rFont val="Arial"/>
        <family val="2"/>
        <scheme val="minor"/>
      </rPr>
      <t>lookup_range</t>
    </r>
    <r>
      <rPr>
        <sz val="11"/>
        <color theme="1"/>
        <rFont val="Arial"/>
        <family val="2"/>
        <scheme val="minor"/>
      </rPr>
      <t>)-</t>
    </r>
    <r>
      <rPr>
        <b/>
        <sz val="11"/>
        <color theme="1"/>
        <rFont val="Arial"/>
        <family val="2"/>
        <scheme val="minor"/>
      </rPr>
      <t>ROW</t>
    </r>
    <r>
      <rPr>
        <sz val="11"/>
        <color theme="1"/>
        <rFont val="Arial"/>
        <family val="2"/>
        <scheme val="minor"/>
      </rPr>
      <t>(</t>
    </r>
    <r>
      <rPr>
        <i/>
        <sz val="11"/>
        <color theme="1"/>
        <rFont val="Arial"/>
        <family val="2"/>
        <scheme val="minor"/>
      </rPr>
      <t>first_cell_in_lookup_range</t>
    </r>
    <r>
      <rPr>
        <sz val="11"/>
        <color theme="1"/>
        <rFont val="Arial"/>
        <family val="2"/>
        <scheme val="minor"/>
      </rPr>
      <t>)+1 )</t>
    </r>
  </si>
  <si>
    <t>Return the relative row number instead.</t>
  </si>
  <si>
    <r>
      <t xml:space="preserve">This workbook contains examples from the article "VLOOKUP and INDEX-MATCH Examples in Excel." Regarding copyright and sharing, think of this file like a book. You may use the ideas and techniques and formulas explained here, but you may not reproduce this worksheet or copy substantial portions from it, just as you would not do so with a book. Thank you. </t>
    </r>
    <r>
      <rPr>
        <i/>
        <sz val="11"/>
        <color theme="1"/>
        <rFont val="Arial"/>
        <family val="2"/>
        <scheme val="minor"/>
      </rPr>
      <t>- Jon Wittwer</t>
    </r>
  </si>
  <si>
    <t>In this example, we are looking for the text "a_003" within the Item ID column and want to return the corresponding value from the Price column.</t>
  </si>
  <si>
    <r>
      <t>=</t>
    </r>
    <r>
      <rPr>
        <b/>
        <sz val="11"/>
        <color theme="0"/>
        <rFont val="Arial"/>
        <family val="2"/>
        <scheme val="minor"/>
      </rPr>
      <t>VLOOKUP</t>
    </r>
    <r>
      <rPr>
        <sz val="11"/>
        <color theme="0"/>
        <rFont val="Arial"/>
        <family val="2"/>
        <scheme val="minor"/>
      </rPr>
      <t>(</t>
    </r>
    <r>
      <rPr>
        <i/>
        <sz val="11"/>
        <color theme="0"/>
        <rFont val="Arial"/>
        <family val="2"/>
        <scheme val="minor"/>
      </rPr>
      <t xml:space="preserve">lookup_value, table_array, 3, </t>
    </r>
    <r>
      <rPr>
        <sz val="11"/>
        <color theme="0"/>
        <rFont val="Arial"/>
        <family val="2"/>
        <scheme val="minor"/>
      </rPr>
      <t>FALSE</t>
    </r>
    <r>
      <rPr>
        <i/>
        <sz val="11"/>
        <color theme="0"/>
        <rFont val="Arial"/>
        <family val="2"/>
        <scheme val="minor"/>
      </rPr>
      <t>)</t>
    </r>
  </si>
  <si>
    <t>Case-Sensitive EXACT Lookup Using INDEX-MATCH</t>
  </si>
  <si>
    <t>VLOOKUP and INDEX-MATCH Examples</t>
  </si>
  <si>
    <t>https://www.vertex42.com/blog/excel-formulas/vlookup-and-index-match-examples.html</t>
  </si>
  <si>
    <t>CHOOSE:</t>
  </si>
  <si>
    <r>
      <t>=</t>
    </r>
    <r>
      <rPr>
        <b/>
        <sz val="11"/>
        <color theme="1"/>
        <rFont val="Arial"/>
        <family val="2"/>
        <scheme val="minor"/>
      </rPr>
      <t>VLOOKUP</t>
    </r>
    <r>
      <rPr>
        <sz val="11"/>
        <color theme="1"/>
        <rFont val="Arial"/>
        <family val="2"/>
        <scheme val="minor"/>
      </rPr>
      <t>(</t>
    </r>
    <r>
      <rPr>
        <i/>
        <sz val="11"/>
        <color theme="1"/>
        <rFont val="Arial"/>
        <family val="2"/>
        <scheme val="minor"/>
      </rPr>
      <t>row_lookup_value</t>
    </r>
    <r>
      <rPr>
        <sz val="11"/>
        <color theme="1"/>
        <rFont val="Arial"/>
        <family val="2"/>
        <scheme val="minor"/>
      </rPr>
      <t xml:space="preserve">, </t>
    </r>
    <r>
      <rPr>
        <b/>
        <sz val="11"/>
        <color theme="1"/>
        <rFont val="Arial"/>
        <family val="2"/>
        <scheme val="minor"/>
      </rPr>
      <t>CHOOSE</t>
    </r>
    <r>
      <rPr>
        <sz val="11"/>
        <color theme="1"/>
        <rFont val="Arial"/>
        <family val="2"/>
        <scheme val="minor"/>
      </rPr>
      <t xml:space="preserve">( </t>
    </r>
    <r>
      <rPr>
        <b/>
        <sz val="11"/>
        <color theme="1"/>
        <rFont val="Arial"/>
        <family val="2"/>
        <scheme val="minor"/>
      </rPr>
      <t>MATCH</t>
    </r>
    <r>
      <rPr>
        <sz val="11"/>
        <color theme="1"/>
        <rFont val="Arial"/>
        <family val="2"/>
        <scheme val="minor"/>
      </rPr>
      <t>(</t>
    </r>
    <r>
      <rPr>
        <i/>
        <sz val="11"/>
        <color theme="1"/>
        <rFont val="Arial"/>
        <family val="2"/>
        <scheme val="minor"/>
      </rPr>
      <t>table_name</t>
    </r>
    <r>
      <rPr>
        <sz val="11"/>
        <color theme="1"/>
        <rFont val="Arial"/>
        <family val="2"/>
        <scheme val="minor"/>
      </rPr>
      <t xml:space="preserve">,{"Road","Plane"},0), </t>
    </r>
    <r>
      <rPr>
        <i/>
        <sz val="11"/>
        <color theme="1"/>
        <rFont val="Arial"/>
        <family val="2"/>
        <scheme val="minor"/>
      </rPr>
      <t>road_table</t>
    </r>
    <r>
      <rPr>
        <sz val="11"/>
        <color theme="1"/>
        <rFont val="Arial"/>
        <family val="2"/>
        <scheme val="minor"/>
      </rPr>
      <t xml:space="preserve">, </t>
    </r>
    <r>
      <rPr>
        <i/>
        <sz val="11"/>
        <color theme="1"/>
        <rFont val="Arial"/>
        <family val="2"/>
        <scheme val="minor"/>
      </rPr>
      <t>plane_table</t>
    </r>
    <r>
      <rPr>
        <sz val="11"/>
        <color theme="1"/>
        <rFont val="Arial"/>
        <family val="2"/>
        <scheme val="minor"/>
      </rPr>
      <t xml:space="preserve">), </t>
    </r>
    <r>
      <rPr>
        <b/>
        <sz val="11"/>
        <color theme="1"/>
        <rFont val="Arial"/>
        <family val="2"/>
        <scheme val="minor"/>
      </rPr>
      <t>MATCH</t>
    </r>
    <r>
      <rPr>
        <sz val="11"/>
        <color theme="1"/>
        <rFont val="Arial"/>
        <family val="2"/>
        <scheme val="minor"/>
      </rPr>
      <t>(</t>
    </r>
    <r>
      <rPr>
        <i/>
        <sz val="11"/>
        <color theme="1"/>
        <rFont val="Arial"/>
        <family val="2"/>
        <scheme val="minor"/>
      </rPr>
      <t>column_lookup_value</t>
    </r>
    <r>
      <rPr>
        <sz val="11"/>
        <color theme="1"/>
        <rFont val="Arial"/>
        <family val="2"/>
        <scheme val="minor"/>
      </rPr>
      <t>,</t>
    </r>
    <r>
      <rPr>
        <i/>
        <sz val="11"/>
        <color theme="1"/>
        <rFont val="Arial"/>
        <family val="2"/>
        <scheme val="minor"/>
      </rPr>
      <t>column_label_range</t>
    </r>
    <r>
      <rPr>
        <sz val="11"/>
        <color theme="1"/>
        <rFont val="Arial"/>
        <family val="2"/>
        <scheme val="minor"/>
      </rPr>
      <t>,0), FALSE)</t>
    </r>
  </si>
  <si>
    <t>3D Lookups Using VLOOKUP</t>
  </si>
  <si>
    <r>
      <t>=</t>
    </r>
    <r>
      <rPr>
        <b/>
        <sz val="11"/>
        <color theme="0"/>
        <rFont val="Arial"/>
        <family val="2"/>
        <scheme val="minor"/>
      </rPr>
      <t>CHOOSE</t>
    </r>
    <r>
      <rPr>
        <sz val="11"/>
        <color theme="0"/>
        <rFont val="Arial"/>
        <family val="2"/>
        <scheme val="minor"/>
      </rPr>
      <t>(</t>
    </r>
    <r>
      <rPr>
        <i/>
        <sz val="11"/>
        <color theme="0"/>
        <rFont val="Arial"/>
        <family val="2"/>
        <scheme val="minor"/>
      </rPr>
      <t>table_number</t>
    </r>
    <r>
      <rPr>
        <sz val="11"/>
        <color theme="0"/>
        <rFont val="Arial"/>
        <family val="2"/>
        <scheme val="minor"/>
      </rPr>
      <t>,</t>
    </r>
    <r>
      <rPr>
        <i/>
        <sz val="11"/>
        <color theme="0"/>
        <rFont val="Arial"/>
        <family val="2"/>
        <scheme val="minor"/>
      </rPr>
      <t>table_array_1</t>
    </r>
    <r>
      <rPr>
        <sz val="11"/>
        <color theme="0"/>
        <rFont val="Arial"/>
        <family val="2"/>
        <scheme val="minor"/>
      </rPr>
      <t>,</t>
    </r>
    <r>
      <rPr>
        <i/>
        <sz val="11"/>
        <color theme="0"/>
        <rFont val="Arial"/>
        <family val="2"/>
        <scheme val="minor"/>
      </rPr>
      <t>table_array_2,...</t>
    </r>
    <r>
      <rPr>
        <sz val="11"/>
        <color theme="0"/>
        <rFont val="Arial"/>
        <family val="2"/>
        <scheme val="minor"/>
      </rPr>
      <t>)</t>
    </r>
  </si>
  <si>
    <r>
      <t xml:space="preserve">You can also do 3D lookups using VLOOKUP. Starting with the 2D lookup formula, we just need a formula to replace the  </t>
    </r>
    <r>
      <rPr>
        <i/>
        <sz val="11"/>
        <color theme="1"/>
        <rFont val="Arial"/>
        <family val="2"/>
        <scheme val="minor"/>
      </rPr>
      <t>table_array</t>
    </r>
    <r>
      <rPr>
        <sz val="11"/>
        <color theme="1"/>
        <rFont val="Arial"/>
        <family val="2"/>
        <scheme val="minor"/>
      </rPr>
      <t xml:space="preserve"> argument. In this example we'll use the CHOOSE function and define the syntax for this example below. We'll use MATCH to return the </t>
    </r>
    <r>
      <rPr>
        <i/>
        <sz val="11"/>
        <color theme="1"/>
        <rFont val="Arial"/>
        <family val="2"/>
        <scheme val="minor"/>
      </rPr>
      <t>table_number</t>
    </r>
    <r>
      <rPr>
        <sz val="11"/>
        <color theme="1"/>
        <rFont val="Arial"/>
        <family val="2"/>
        <scheme val="minor"/>
      </rPr>
      <t xml:space="preserve"> based on the chosen value of "Road" or "Plane".</t>
    </r>
  </si>
  <si>
    <t>2D Lookups using VLOOKUP and INDEX-MATCH</t>
  </si>
  <si>
    <t>3D Lookups using INDEX-MATCH and VLOOKUP</t>
  </si>
  <si>
    <r>
      <t>=</t>
    </r>
    <r>
      <rPr>
        <b/>
        <sz val="11"/>
        <color theme="1"/>
        <rFont val="Arial"/>
        <family val="2"/>
        <scheme val="minor"/>
      </rPr>
      <t>INDEX</t>
    </r>
    <r>
      <rPr>
        <sz val="11"/>
        <color theme="1"/>
        <rFont val="Arial"/>
        <family val="2"/>
        <scheme val="minor"/>
      </rPr>
      <t xml:space="preserve">( </t>
    </r>
    <r>
      <rPr>
        <i/>
        <sz val="11"/>
        <color theme="1"/>
        <rFont val="Arial"/>
        <family val="2"/>
        <scheme val="minor"/>
      </rPr>
      <t>result_range</t>
    </r>
    <r>
      <rPr>
        <sz val="11"/>
        <color theme="1"/>
        <rFont val="Arial"/>
        <family val="2"/>
        <scheme val="minor"/>
      </rPr>
      <t xml:space="preserve">, </t>
    </r>
    <r>
      <rPr>
        <b/>
        <sz val="11"/>
        <color theme="1"/>
        <rFont val="Arial"/>
        <family val="2"/>
        <scheme val="minor"/>
      </rPr>
      <t>MATCH</t>
    </r>
    <r>
      <rPr>
        <sz val="11"/>
        <color theme="1"/>
        <rFont val="Arial"/>
        <family val="2"/>
        <scheme val="minor"/>
      </rPr>
      <t>(1, (</t>
    </r>
    <r>
      <rPr>
        <i/>
        <sz val="11"/>
        <color theme="1"/>
        <rFont val="Arial"/>
        <family val="2"/>
        <scheme val="minor"/>
      </rPr>
      <t>lookup_col1</t>
    </r>
    <r>
      <rPr>
        <sz val="11"/>
        <color theme="1"/>
        <rFont val="Arial"/>
        <family val="2"/>
        <scheme val="minor"/>
      </rPr>
      <t>&gt;</t>
    </r>
    <r>
      <rPr>
        <i/>
        <sz val="11"/>
        <color theme="1"/>
        <rFont val="Arial"/>
        <family val="2"/>
        <scheme val="minor"/>
      </rPr>
      <t>lookup_value1</t>
    </r>
    <r>
      <rPr>
        <sz val="11"/>
        <color theme="1"/>
        <rFont val="Arial"/>
        <family val="2"/>
        <scheme val="minor"/>
      </rPr>
      <t>) * (</t>
    </r>
    <r>
      <rPr>
        <i/>
        <sz val="11"/>
        <color theme="1"/>
        <rFont val="Arial"/>
        <family val="2"/>
        <scheme val="minor"/>
      </rPr>
      <t>lookup_col2</t>
    </r>
    <r>
      <rPr>
        <sz val="11"/>
        <color theme="1"/>
        <rFont val="Arial"/>
        <family val="2"/>
        <scheme val="minor"/>
      </rPr>
      <t>&lt;</t>
    </r>
    <r>
      <rPr>
        <i/>
        <sz val="11"/>
        <color theme="1"/>
        <rFont val="Arial"/>
        <family val="2"/>
        <scheme val="minor"/>
      </rPr>
      <t>lookup_value2</t>
    </r>
    <r>
      <rPr>
        <sz val="11"/>
        <color theme="1"/>
        <rFont val="Arial"/>
        <family val="2"/>
        <scheme val="minor"/>
      </rPr>
      <t xml:space="preserve">) </t>
    </r>
    <r>
      <rPr>
        <sz val="11"/>
        <color theme="1"/>
        <rFont val="Arial"/>
        <family val="2"/>
        <scheme val="minor"/>
      </rPr>
      <t>,0) )</t>
    </r>
  </si>
  <si>
    <r>
      <t>=</t>
    </r>
    <r>
      <rPr>
        <b/>
        <sz val="11"/>
        <color theme="1"/>
        <rFont val="Arial"/>
        <family val="2"/>
        <scheme val="minor"/>
      </rPr>
      <t>LOOKUP</t>
    </r>
    <r>
      <rPr>
        <sz val="11"/>
        <color theme="1"/>
        <rFont val="Arial"/>
        <family val="2"/>
        <scheme val="minor"/>
      </rPr>
      <t xml:space="preserve">( 42, 1 / </t>
    </r>
    <r>
      <rPr>
        <b/>
        <sz val="11"/>
        <color theme="1"/>
        <rFont val="Arial"/>
        <family val="2"/>
        <scheme val="minor"/>
      </rPr>
      <t>ISTEXT</t>
    </r>
    <r>
      <rPr>
        <sz val="11"/>
        <color theme="1"/>
        <rFont val="Arial"/>
        <family val="2"/>
        <scheme val="minor"/>
      </rPr>
      <t>(</t>
    </r>
    <r>
      <rPr>
        <i/>
        <sz val="11"/>
        <color theme="1"/>
        <rFont val="Arial"/>
        <family val="2"/>
        <scheme val="minor"/>
      </rPr>
      <t>lookup_range</t>
    </r>
    <r>
      <rPr>
        <sz val="11"/>
        <color theme="1"/>
        <rFont val="Arial"/>
        <family val="2"/>
        <scheme val="minor"/>
      </rPr>
      <t xml:space="preserve">), </t>
    </r>
    <r>
      <rPr>
        <i/>
        <sz val="11"/>
        <color theme="1"/>
        <rFont val="Arial"/>
        <family val="2"/>
        <scheme val="minor"/>
      </rPr>
      <t>result_range</t>
    </r>
    <r>
      <rPr>
        <sz val="11"/>
        <color theme="1"/>
        <rFont val="Arial"/>
        <family val="2"/>
        <scheme val="minor"/>
      </rPr>
      <t>)</t>
    </r>
    <r>
      <rPr>
        <i/>
        <sz val="11"/>
        <color theme="1"/>
        <rFont val="Arial"/>
        <family val="2"/>
        <scheme val="minor"/>
      </rPr>
      <t/>
    </r>
  </si>
  <si>
    <r>
      <t>=</t>
    </r>
    <r>
      <rPr>
        <b/>
        <sz val="11"/>
        <color theme="1"/>
        <rFont val="Arial"/>
        <family val="2"/>
        <scheme val="minor"/>
      </rPr>
      <t>LOOKUP</t>
    </r>
    <r>
      <rPr>
        <sz val="11"/>
        <color theme="1"/>
        <rFont val="Arial"/>
        <family val="2"/>
        <scheme val="minor"/>
      </rPr>
      <t xml:space="preserve">( 42, 1 / </t>
    </r>
    <r>
      <rPr>
        <b/>
        <sz val="11"/>
        <color theme="1"/>
        <rFont val="Arial"/>
        <family val="2"/>
        <scheme val="minor"/>
      </rPr>
      <t>ISNUMBER</t>
    </r>
    <r>
      <rPr>
        <sz val="11"/>
        <color theme="1"/>
        <rFont val="Arial"/>
        <family val="2"/>
        <scheme val="minor"/>
      </rPr>
      <t>(</t>
    </r>
    <r>
      <rPr>
        <i/>
        <sz val="11"/>
        <color theme="1"/>
        <rFont val="Arial"/>
        <family val="2"/>
        <scheme val="minor"/>
      </rPr>
      <t>lookup_range</t>
    </r>
    <r>
      <rPr>
        <sz val="11"/>
        <color theme="1"/>
        <rFont val="Arial"/>
        <family val="2"/>
        <scheme val="minor"/>
      </rPr>
      <t xml:space="preserve">), </t>
    </r>
    <r>
      <rPr>
        <i/>
        <sz val="11"/>
        <color theme="1"/>
        <rFont val="Arial"/>
        <family val="2"/>
        <scheme val="minor"/>
      </rPr>
      <t>result_range</t>
    </r>
    <r>
      <rPr>
        <sz val="11"/>
        <color theme="1"/>
        <rFont val="Arial"/>
        <family val="2"/>
        <scheme val="minor"/>
      </rPr>
      <t>)</t>
    </r>
    <r>
      <rPr>
        <i/>
        <sz val="11"/>
        <color theme="1"/>
        <rFont val="Arial"/>
        <family val="2"/>
        <scheme val="minor"/>
      </rPr>
      <t/>
    </r>
  </si>
  <si>
    <t>Return the Last Non-EMPTY Value Using LOOKUP</t>
  </si>
  <si>
    <t>Return the Last Non-Empty Value Using LOOKUP</t>
  </si>
  <si>
    <r>
      <rPr>
        <b/>
        <sz val="11"/>
        <color theme="1"/>
        <rFont val="Arial"/>
        <family val="2"/>
        <scheme val="minor"/>
      </rPr>
      <t>Note:</t>
    </r>
    <r>
      <rPr>
        <sz val="11"/>
        <color theme="1"/>
        <rFont val="Arial"/>
        <family val="2"/>
        <scheme val="minor"/>
      </rPr>
      <t xml:space="preserve"> Using MATCH("*",lookup_column,-1) won't always find the last text value. Text beginning with symbols like ! or $ or even a leading space will make that formula not find the last text value.</t>
    </r>
  </si>
  <si>
    <t>Return the nth Match using INDEX</t>
  </si>
  <si>
    <t>Return the nth Match Using an Array Formula</t>
  </si>
  <si>
    <t>Vertex42 Blog: Array Formula Examples</t>
  </si>
  <si>
    <t>Event</t>
  </si>
  <si>
    <t>Date</t>
  </si>
  <si>
    <t>You can use the SMALL function to return the nth smallest value from an array, and we can use that along with an array formula and the INDEX function to do a lookup based on the nth match. See the above reference to learn more about Array Formulas and specifically the SMALL-IF formula.</t>
  </si>
  <si>
    <t>DATE</t>
  </si>
  <si>
    <t>EVENT</t>
  </si>
  <si>
    <t>OCCURRENCE</t>
  </si>
  <si>
    <t>Ctrl+Shift+Enter</t>
  </si>
  <si>
    <r>
      <rPr>
        <b/>
        <sz val="11"/>
        <color theme="1"/>
        <rFont val="Arial"/>
        <family val="2"/>
        <scheme val="minor"/>
      </rPr>
      <t>{</t>
    </r>
    <r>
      <rPr>
        <sz val="11"/>
        <color theme="1"/>
        <rFont val="Arial"/>
        <family val="2"/>
        <scheme val="minor"/>
      </rPr>
      <t xml:space="preserve"> =</t>
    </r>
    <r>
      <rPr>
        <b/>
        <sz val="11"/>
        <color theme="1"/>
        <rFont val="Arial"/>
        <family val="2"/>
        <scheme val="minor"/>
      </rPr>
      <t>INDEX</t>
    </r>
    <r>
      <rPr>
        <sz val="11"/>
        <color theme="1"/>
        <rFont val="Arial"/>
        <family val="2"/>
        <scheme val="minor"/>
      </rPr>
      <t>(</t>
    </r>
    <r>
      <rPr>
        <i/>
        <sz val="11"/>
        <color theme="1"/>
        <rFont val="Arial"/>
        <family val="2"/>
        <scheme val="minor"/>
      </rPr>
      <t>result_range</t>
    </r>
    <r>
      <rPr>
        <sz val="11"/>
        <color theme="1"/>
        <rFont val="Arial"/>
        <family val="2"/>
        <scheme val="minor"/>
      </rPr>
      <t>,</t>
    </r>
    <r>
      <rPr>
        <b/>
        <sz val="11"/>
        <color theme="1"/>
        <rFont val="Arial"/>
        <family val="2"/>
        <scheme val="minor"/>
      </rPr>
      <t>SMALL</t>
    </r>
    <r>
      <rPr>
        <sz val="11"/>
        <color theme="1"/>
        <rFont val="Arial"/>
        <family val="2"/>
        <scheme val="minor"/>
      </rPr>
      <t>(</t>
    </r>
    <r>
      <rPr>
        <b/>
        <sz val="11"/>
        <color theme="1"/>
        <rFont val="Arial"/>
        <family val="2"/>
        <scheme val="minor"/>
      </rPr>
      <t>IF</t>
    </r>
    <r>
      <rPr>
        <sz val="11"/>
        <color theme="1"/>
        <rFont val="Arial"/>
        <family val="2"/>
        <scheme val="minor"/>
      </rPr>
      <t>(</t>
    </r>
    <r>
      <rPr>
        <i/>
        <sz val="11"/>
        <color theme="1"/>
        <rFont val="Arial"/>
        <family val="2"/>
        <scheme val="minor"/>
      </rPr>
      <t>lookup_range</t>
    </r>
    <r>
      <rPr>
        <sz val="11"/>
        <color theme="1"/>
        <rFont val="Arial"/>
        <family val="2"/>
        <scheme val="minor"/>
      </rPr>
      <t>=</t>
    </r>
    <r>
      <rPr>
        <i/>
        <sz val="11"/>
        <color theme="1"/>
        <rFont val="Arial"/>
        <family val="2"/>
        <scheme val="minor"/>
      </rPr>
      <t>lookup_value</t>
    </r>
    <r>
      <rPr>
        <sz val="11"/>
        <color theme="1"/>
        <rFont val="Arial"/>
        <family val="2"/>
        <scheme val="minor"/>
      </rPr>
      <t xml:space="preserve">, </t>
    </r>
    <r>
      <rPr>
        <b/>
        <sz val="11"/>
        <color theme="1"/>
        <rFont val="Arial"/>
        <family val="2"/>
        <scheme val="minor"/>
      </rPr>
      <t>ROW</t>
    </r>
    <r>
      <rPr>
        <sz val="11"/>
        <color theme="1"/>
        <rFont val="Arial"/>
        <family val="2"/>
        <scheme val="minor"/>
      </rPr>
      <t>(</t>
    </r>
    <r>
      <rPr>
        <i/>
        <sz val="11"/>
        <color theme="1"/>
        <rFont val="Arial"/>
        <family val="2"/>
        <scheme val="minor"/>
      </rPr>
      <t>lookup_range</t>
    </r>
    <r>
      <rPr>
        <sz val="11"/>
        <color theme="1"/>
        <rFont val="Arial"/>
        <family val="2"/>
        <scheme val="minor"/>
      </rPr>
      <t>)-</t>
    </r>
    <r>
      <rPr>
        <b/>
        <sz val="11"/>
        <color theme="1"/>
        <rFont val="Arial"/>
        <family val="2"/>
        <scheme val="minor"/>
      </rPr>
      <t>ROW</t>
    </r>
    <r>
      <rPr>
        <sz val="11"/>
        <color theme="1"/>
        <rFont val="Arial"/>
        <family val="2"/>
        <scheme val="minor"/>
      </rPr>
      <t>(</t>
    </r>
    <r>
      <rPr>
        <i/>
        <sz val="11"/>
        <color theme="1"/>
        <rFont val="Arial"/>
        <family val="2"/>
        <scheme val="minor"/>
      </rPr>
      <t>first_cell_in_lookup_range</t>
    </r>
    <r>
      <rPr>
        <sz val="11"/>
        <color theme="1"/>
        <rFont val="Arial"/>
        <family val="2"/>
        <scheme val="minor"/>
      </rPr>
      <t>)+1),</t>
    </r>
    <r>
      <rPr>
        <i/>
        <sz val="11"/>
        <color theme="1"/>
        <rFont val="Arial"/>
        <family val="2"/>
        <scheme val="minor"/>
      </rPr>
      <t>occurrence</t>
    </r>
    <r>
      <rPr>
        <sz val="11"/>
        <color theme="1"/>
        <rFont val="Arial"/>
        <family val="2"/>
        <scheme val="minor"/>
      </rPr>
      <t>)</t>
    </r>
    <r>
      <rPr>
        <b/>
        <sz val="11"/>
        <color theme="1"/>
        <rFont val="Arial"/>
        <family val="2"/>
        <scheme val="minor"/>
      </rPr>
      <t>)  }</t>
    </r>
  </si>
  <si>
    <r>
      <rPr>
        <b/>
        <sz val="11"/>
        <color theme="1"/>
        <rFont val="Arial"/>
        <family val="2"/>
        <scheme val="minor"/>
      </rPr>
      <t>Return the 2nd Event occurring on the date 3/7/2018.</t>
    </r>
    <r>
      <rPr>
        <sz val="11"/>
        <color theme="1"/>
        <rFont val="Arial"/>
        <family val="2"/>
        <scheme val="minor"/>
      </rPr>
      <t xml:space="preserve"> The { } brackets in the formula below are a reminder to press Ctrl+Shift+Enter to enter the formula as an Array Formula. You don't actually type the brackets into the formula.</t>
    </r>
  </si>
  <si>
    <r>
      <t xml:space="preserve">See it in action: </t>
    </r>
    <r>
      <rPr>
        <b/>
        <sz val="11"/>
        <color theme="10"/>
        <rFont val="Arial"/>
        <family val="2"/>
        <scheme val="minor"/>
      </rPr>
      <t>Daily Planner Template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</si>
</sst>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4" formatCode="_(&quot;$&quot;* #,##0.00_);_(&quot;$&quot;* \(#,##0.00\);_(&quot;$&quot;* &quot;-&quot;??_);_(@_)"/>
    <numFmt numFmtId="43" formatCode="_(* #,##0.00_);_(* \(#,##0.00\);_(* &quot;-&quot;??_);_(@_)"/>
    <numFmt numFmtId="164" formatCode="[$-409]d\-mmm\-yyyy;@"/>
    <numFmt numFmtId="165" formatCode="0.0%"/>
  </numFmts>
  <fonts count="28" x14ac:knownFonts="1">
    <font>
      <sz val="11"/>
      <color theme="1"/>
      <name val="Arial"/>
      <family val="2"/>
      <scheme val="minor"/>
    </font>
    <font>
      <sz val="11"/>
      <color theme="1"/>
      <name val="Arial"/>
      <family val="2"/>
      <scheme val="minor"/>
    </font>
    <font>
      <b/>
      <sz val="11"/>
      <color theme="0"/>
      <name val="Arial"/>
      <family val="2"/>
      <scheme val="minor"/>
    </font>
    <font>
      <b/>
      <sz val="11"/>
      <color theme="1"/>
      <name val="Arial"/>
      <family val="2"/>
      <scheme val="minor"/>
    </font>
    <font>
      <sz val="11"/>
      <color theme="0"/>
      <name val="Arial"/>
      <family val="2"/>
      <scheme val="minor"/>
    </font>
    <font>
      <u/>
      <sz val="11"/>
      <color theme="10"/>
      <name val="Arial"/>
      <family val="2"/>
      <scheme val="minor"/>
    </font>
    <font>
      <sz val="18"/>
      <color theme="0"/>
      <name val="Arial"/>
      <family val="1"/>
      <scheme val="major"/>
    </font>
    <font>
      <sz val="11"/>
      <color theme="1" tint="0.499984740745262"/>
      <name val="Arial"/>
      <family val="2"/>
      <scheme val="minor"/>
    </font>
    <font>
      <b/>
      <sz val="12"/>
      <color theme="0"/>
      <name val="Arial"/>
      <family val="2"/>
      <scheme val="minor"/>
    </font>
    <font>
      <sz val="18"/>
      <color theme="3"/>
      <name val="Arial"/>
      <family val="2"/>
      <scheme val="minor"/>
    </font>
    <font>
      <i/>
      <sz val="11"/>
      <color theme="0"/>
      <name val="Arial"/>
      <family val="2"/>
      <scheme val="minor"/>
    </font>
    <font>
      <i/>
      <sz val="11"/>
      <color theme="1"/>
      <name val="Arial"/>
      <family val="2"/>
      <scheme val="minor"/>
    </font>
    <font>
      <b/>
      <sz val="9"/>
      <color theme="1" tint="0.34998626667073579"/>
      <name val="Arial"/>
      <family val="2"/>
      <scheme val="minor"/>
    </font>
    <font>
      <sz val="10"/>
      <name val="Arial"/>
      <family val="2"/>
    </font>
    <font>
      <sz val="11"/>
      <name val="Arial"/>
      <family val="2"/>
    </font>
    <font>
      <sz val="12"/>
      <name val="Arial"/>
      <family val="2"/>
    </font>
    <font>
      <b/>
      <sz val="12"/>
      <name val="Arial"/>
      <family val="2"/>
    </font>
    <font>
      <u/>
      <sz val="12"/>
      <color indexed="12"/>
      <name val="Arial"/>
      <family val="2"/>
    </font>
    <font>
      <b/>
      <sz val="9"/>
      <color theme="1"/>
      <name val="Arial"/>
      <family val="2"/>
      <scheme val="minor"/>
    </font>
    <font>
      <b/>
      <sz val="9"/>
      <color theme="0"/>
      <name val="Arial"/>
      <family val="2"/>
      <scheme val="minor"/>
    </font>
    <font>
      <sz val="16"/>
      <color theme="3"/>
      <name val="Arial"/>
      <family val="2"/>
      <scheme val="minor"/>
    </font>
    <font>
      <sz val="11"/>
      <color theme="10"/>
      <name val="Arial"/>
      <family val="2"/>
      <scheme val="minor"/>
    </font>
    <font>
      <b/>
      <sz val="11"/>
      <color theme="10"/>
      <name val="Arial"/>
      <family val="2"/>
      <scheme val="minor"/>
    </font>
    <font>
      <i/>
      <sz val="11"/>
      <color rgb="FFFF0000"/>
      <name val="Arial"/>
      <family val="2"/>
      <scheme val="minor"/>
    </font>
    <font>
      <b/>
      <sz val="16"/>
      <color theme="3"/>
      <name val="Arial"/>
      <family val="2"/>
      <scheme val="minor"/>
    </font>
    <font>
      <i/>
      <sz val="9"/>
      <color theme="1"/>
      <name val="Arial"/>
      <family val="2"/>
      <scheme val="minor"/>
    </font>
    <font>
      <sz val="11"/>
      <color rgb="FFFF0000"/>
      <name val="Arial"/>
      <family val="2"/>
      <scheme val="minor"/>
    </font>
    <font>
      <i/>
      <sz val="10"/>
      <color rgb="FFFF0000"/>
      <name val="Arial"/>
      <family val="2"/>
      <scheme val="minor"/>
    </font>
  </fonts>
  <fills count="10">
    <fill>
      <patternFill patternType="none"/>
    </fill>
    <fill>
      <patternFill patternType="gray125"/>
    </fill>
    <fill>
      <patternFill patternType="solid">
        <fgColor theme="4" tint="0.39997558519241921"/>
        <bgColor indexed="65"/>
      </patternFill>
    </fill>
    <fill>
      <patternFill patternType="solid">
        <fgColor theme="4" tint="-0.249977111117893"/>
        <bgColor indexed="64"/>
      </patternFill>
    </fill>
    <fill>
      <patternFill patternType="solid">
        <fgColor theme="4" tint="-0.24994659260841701"/>
        <bgColor indexed="64"/>
      </patternFill>
    </fill>
    <fill>
      <patternFill patternType="solid">
        <fgColor theme="4"/>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6" tint="-0.499984740745262"/>
        <bgColor indexed="64"/>
      </patternFill>
    </fill>
    <fill>
      <patternFill patternType="solid">
        <fgColor theme="0" tint="-0.249977111117893"/>
        <bgColor indexed="64"/>
      </patternFill>
    </fill>
  </fills>
  <borders count="22">
    <border>
      <left/>
      <right/>
      <top/>
      <bottom/>
      <diagonal/>
    </border>
    <border>
      <left/>
      <right/>
      <top/>
      <bottom style="thin">
        <color theme="4" tint="-0.24994659260841701"/>
      </bottom>
      <diagonal/>
    </border>
    <border>
      <left style="medium">
        <color theme="4" tint="-0.24994659260841701"/>
      </left>
      <right/>
      <top style="medium">
        <color theme="4" tint="-0.24994659260841701"/>
      </top>
      <bottom style="medium">
        <color theme="4" tint="-0.24994659260841701"/>
      </bottom>
      <diagonal/>
    </border>
    <border>
      <left/>
      <right/>
      <top style="medium">
        <color theme="4" tint="-0.24994659260841701"/>
      </top>
      <bottom style="medium">
        <color theme="4" tint="-0.24994659260841701"/>
      </bottom>
      <diagonal/>
    </border>
    <border>
      <left/>
      <right style="medium">
        <color theme="4" tint="-0.24994659260841701"/>
      </right>
      <top style="medium">
        <color theme="4" tint="-0.24994659260841701"/>
      </top>
      <bottom style="medium">
        <color theme="4" tint="-0.24994659260841701"/>
      </bottom>
      <diagonal/>
    </border>
    <border>
      <left style="thin">
        <color theme="4"/>
      </left>
      <right/>
      <top style="thin">
        <color theme="4"/>
      </top>
      <bottom style="thin">
        <color theme="0" tint="-0.24994659260841701"/>
      </bottom>
      <diagonal/>
    </border>
    <border>
      <left/>
      <right style="thin">
        <color theme="4"/>
      </right>
      <top style="thin">
        <color theme="4"/>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6" tint="-0.499984740745262"/>
      </left>
      <right/>
      <top style="thin">
        <color theme="6" tint="-0.499984740745262"/>
      </top>
      <bottom style="thin">
        <color theme="0" tint="-0.24994659260841701"/>
      </bottom>
      <diagonal/>
    </border>
    <border>
      <left/>
      <right style="thin">
        <color theme="6" tint="-0.499984740745262"/>
      </right>
      <top style="thin">
        <color theme="6" tint="-0.499984740745262"/>
      </top>
      <bottom style="thin">
        <color theme="0" tint="-0.24994659260841701"/>
      </bottom>
      <diagonal/>
    </border>
    <border>
      <left style="thin">
        <color indexed="55"/>
      </left>
      <right style="thin">
        <color indexed="55"/>
      </right>
      <top style="thin">
        <color indexed="55"/>
      </top>
      <bottom style="thin">
        <color indexed="55"/>
      </bottom>
      <diagonal/>
    </border>
    <border>
      <left/>
      <right/>
      <top style="thin">
        <color theme="0" tint="-0.24994659260841701"/>
      </top>
      <bottom/>
      <diagonal/>
    </border>
    <border>
      <left style="thin">
        <color theme="0" tint="-0.24994659260841701"/>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
      <left style="thin">
        <color theme="0" tint="-0.24994659260841701"/>
      </left>
      <right/>
      <top/>
      <bottom/>
      <diagonal/>
    </border>
    <border>
      <left/>
      <right style="thin">
        <color theme="0" tint="-0.24994659260841701"/>
      </right>
      <top/>
      <bottom/>
      <diagonal/>
    </border>
  </borders>
  <cellStyleXfs count="11">
    <xf numFmtId="0" fontId="0" fillId="0" borderId="0"/>
    <xf numFmtId="0" fontId="9" fillId="0" borderId="1" applyNumberFormat="0" applyFill="0" applyAlignment="0" applyProtection="0"/>
    <xf numFmtId="0" fontId="1" fillId="2" borderId="0" applyNumberFormat="0" applyBorder="0" applyAlignment="0" applyProtection="0"/>
    <xf numFmtId="0" fontId="5" fillId="0" borderId="0" applyNumberFormat="0" applyFill="0" applyBorder="0" applyAlignment="0" applyProtection="0"/>
    <xf numFmtId="0" fontId="6" fillId="3" borderId="0">
      <alignment horizontal="left" vertical="center" indent="1"/>
    </xf>
    <xf numFmtId="0" fontId="8" fillId="4" borderId="0">
      <alignment vertical="center"/>
    </xf>
    <xf numFmtId="0" fontId="1" fillId="0" borderId="10" applyNumberFormat="0" applyFont="0" applyFill="0" applyAlignment="0" applyProtection="0"/>
    <xf numFmtId="0" fontId="12" fillId="7" borderId="0">
      <alignment horizontal="center" vertical="center" shrinkToFit="1"/>
    </xf>
    <xf numFmtId="44" fontId="1" fillId="0" borderId="0" applyFont="0" applyFill="0" applyBorder="0" applyAlignment="0" applyProtection="0"/>
    <xf numFmtId="9" fontId="1" fillId="0" borderId="0" applyFont="0" applyFill="0" applyBorder="0" applyAlignment="0" applyProtection="0"/>
    <xf numFmtId="0" fontId="20" fillId="0" borderId="0" applyNumberFormat="0" applyFill="0" applyAlignment="0" applyProtection="0"/>
  </cellStyleXfs>
  <cellXfs count="116">
    <xf numFmtId="0" fontId="0" fillId="0" borderId="0" xfId="0"/>
    <xf numFmtId="0" fontId="6" fillId="3" borderId="0" xfId="4">
      <alignment horizontal="left" vertical="center" indent="1"/>
    </xf>
    <xf numFmtId="0" fontId="6" fillId="3" borderId="0" xfId="4" applyAlignment="1">
      <alignment horizontal="left" vertical="center"/>
    </xf>
    <xf numFmtId="0" fontId="5" fillId="0" borderId="0" xfId="3"/>
    <xf numFmtId="0" fontId="7" fillId="0" borderId="0" xfId="0" applyFont="1" applyAlignment="1">
      <alignment horizontal="right"/>
    </xf>
    <xf numFmtId="0" fontId="0" fillId="0" borderId="0" xfId="0" applyBorder="1"/>
    <xf numFmtId="0" fontId="0" fillId="0" borderId="0" xfId="0" applyAlignment="1">
      <alignment horizontal="left" vertical="top" wrapText="1"/>
    </xf>
    <xf numFmtId="0" fontId="8" fillId="4" borderId="0" xfId="5">
      <alignment vertical="center"/>
    </xf>
    <xf numFmtId="0" fontId="0" fillId="0" borderId="0" xfId="0" applyAlignment="1">
      <alignment vertical="center"/>
    </xf>
    <xf numFmtId="0" fontId="0" fillId="0" borderId="0" xfId="0" applyAlignment="1">
      <alignment horizontal="left" vertical="center" wrapText="1"/>
    </xf>
    <xf numFmtId="0" fontId="9" fillId="0" borderId="1" xfId="1" applyAlignment="1">
      <alignment vertical="center"/>
    </xf>
    <xf numFmtId="0" fontId="0" fillId="0" borderId="0" xfId="0" applyAlignment="1">
      <alignment horizontal="right" vertical="center"/>
    </xf>
    <xf numFmtId="0" fontId="4" fillId="5" borderId="2" xfId="0" quotePrefix="1" applyFont="1" applyFill="1" applyBorder="1" applyAlignment="1">
      <alignment horizontal="left" vertical="center" indent="1"/>
    </xf>
    <xf numFmtId="0" fontId="4" fillId="5" borderId="5" xfId="2" applyFont="1" applyFill="1" applyBorder="1" applyAlignment="1">
      <alignment horizontal="center" vertical="center"/>
    </xf>
    <xf numFmtId="0" fontId="4" fillId="5" borderId="6" xfId="2" applyFont="1" applyFill="1" applyBorder="1" applyAlignment="1">
      <alignment horizontal="center" vertical="center"/>
    </xf>
    <xf numFmtId="0" fontId="0" fillId="6" borderId="8" xfId="0" applyFill="1" applyBorder="1" applyAlignment="1">
      <alignment vertical="center"/>
    </xf>
    <xf numFmtId="0" fontId="0" fillId="6" borderId="9" xfId="0" applyFill="1" applyBorder="1" applyAlignment="1">
      <alignment vertical="center"/>
    </xf>
    <xf numFmtId="164" fontId="0" fillId="0" borderId="10" xfId="6" quotePrefix="1" applyNumberFormat="1" applyFont="1" applyFill="1" applyAlignment="1">
      <alignment horizontal="center" vertical="center"/>
    </xf>
    <xf numFmtId="0" fontId="0" fillId="0" borderId="10" xfId="6" quotePrefix="1" applyNumberFormat="1" applyFont="1" applyFill="1" applyAlignment="1">
      <alignment horizontal="center" vertical="center"/>
    </xf>
    <xf numFmtId="0" fontId="0" fillId="7" borderId="10" xfId="6" applyFont="1" applyFill="1" applyAlignment="1">
      <alignment horizontal="center" vertical="center"/>
    </xf>
    <xf numFmtId="0" fontId="12" fillId="7" borderId="0" xfId="7" applyFont="1" applyAlignment="1">
      <alignment horizontal="center" vertical="center" shrinkToFit="1"/>
    </xf>
    <xf numFmtId="0" fontId="12" fillId="7" borderId="0" xfId="7" applyAlignment="1">
      <alignment horizontal="center" vertical="center" shrinkToFit="1"/>
    </xf>
    <xf numFmtId="0" fontId="5" fillId="0" borderId="0" xfId="3" applyAlignment="1">
      <alignment horizontal="left" vertical="center" indent="1"/>
    </xf>
    <xf numFmtId="0" fontId="0" fillId="0" borderId="0" xfId="0" applyAlignment="1">
      <alignment horizontal="left" vertical="center" indent="1"/>
    </xf>
    <xf numFmtId="0" fontId="0" fillId="0" borderId="0" xfId="0" applyFill="1" applyBorder="1"/>
    <xf numFmtId="0" fontId="13" fillId="0" borderId="0" xfId="0" applyFont="1" applyFill="1" applyBorder="1" applyAlignment="1"/>
    <xf numFmtId="0" fontId="14" fillId="0" borderId="0" xfId="0" applyFont="1" applyFill="1" applyBorder="1" applyAlignment="1"/>
    <xf numFmtId="0" fontId="15" fillId="0" borderId="0" xfId="0" applyFont="1" applyFill="1" applyBorder="1" applyAlignment="1">
      <alignment horizontal="left"/>
    </xf>
    <xf numFmtId="0" fontId="16" fillId="0" borderId="0" xfId="0" applyFont="1" applyFill="1" applyBorder="1" applyAlignment="1">
      <alignment horizontal="left"/>
    </xf>
    <xf numFmtId="0" fontId="17" fillId="0" borderId="0" xfId="3" applyFont="1" applyFill="1" applyBorder="1" applyAlignment="1" applyProtection="1">
      <alignment horizontal="left"/>
    </xf>
    <xf numFmtId="0" fontId="15" fillId="0" borderId="0" xfId="0" applyFont="1" applyFill="1" applyBorder="1" applyAlignment="1">
      <alignment horizontal="left" wrapText="1"/>
    </xf>
    <xf numFmtId="0" fontId="0" fillId="0" borderId="0" xfId="0" applyAlignment="1">
      <alignment vertical="top" wrapText="1"/>
    </xf>
    <xf numFmtId="0" fontId="9" fillId="0" borderId="1" xfId="1" applyFont="1" applyAlignment="1">
      <alignment vertical="center"/>
    </xf>
    <xf numFmtId="2" fontId="0" fillId="0" borderId="10" xfId="6" quotePrefix="1" applyNumberFormat="1" applyFont="1" applyFill="1" applyAlignment="1">
      <alignment horizontal="center" vertical="center"/>
    </xf>
    <xf numFmtId="0" fontId="3" fillId="0" borderId="0" xfId="0" applyFont="1" applyAlignment="1">
      <alignment vertical="center"/>
    </xf>
    <xf numFmtId="0" fontId="4" fillId="5" borderId="3" xfId="0" quotePrefix="1" applyFont="1" applyFill="1" applyBorder="1" applyAlignment="1">
      <alignment horizontal="left" vertical="center" indent="1"/>
    </xf>
    <xf numFmtId="0" fontId="4" fillId="5" borderId="4" xfId="0" quotePrefix="1" applyFont="1" applyFill="1" applyBorder="1" applyAlignment="1">
      <alignment horizontal="left" vertical="center" indent="1"/>
    </xf>
    <xf numFmtId="0" fontId="0" fillId="6" borderId="7" xfId="0" quotePrefix="1" applyFont="1" applyFill="1" applyBorder="1" applyAlignment="1">
      <alignment horizontal="left" vertical="center" indent="1"/>
    </xf>
    <xf numFmtId="9" fontId="0" fillId="0" borderId="10" xfId="6" quotePrefix="1" applyNumberFormat="1" applyFont="1" applyFill="1" applyAlignment="1">
      <alignment horizontal="center" vertical="center"/>
    </xf>
    <xf numFmtId="0" fontId="10" fillId="5" borderId="5" xfId="2" applyFont="1" applyFill="1" applyBorder="1" applyAlignment="1">
      <alignment horizontal="center" vertical="center"/>
    </xf>
    <xf numFmtId="0" fontId="4" fillId="8" borderId="11" xfId="2" applyFont="1" applyFill="1" applyBorder="1" applyAlignment="1">
      <alignment horizontal="center" vertical="center"/>
    </xf>
    <xf numFmtId="0" fontId="4" fillId="8" borderId="12" xfId="2" applyFont="1" applyFill="1" applyBorder="1" applyAlignment="1">
      <alignment horizontal="center" vertical="center"/>
    </xf>
    <xf numFmtId="44" fontId="0" fillId="0" borderId="10" xfId="8" quotePrefix="1" applyFont="1" applyFill="1" applyBorder="1" applyAlignment="1">
      <alignment horizontal="center" vertical="center"/>
    </xf>
    <xf numFmtId="44" fontId="0" fillId="7" borderId="10" xfId="8" applyFont="1" applyFill="1" applyBorder="1" applyAlignment="1">
      <alignment horizontal="center" vertical="center"/>
    </xf>
    <xf numFmtId="0" fontId="18" fillId="0" borderId="0" xfId="0" applyFont="1" applyAlignment="1">
      <alignment horizontal="center" vertical="center"/>
    </xf>
    <xf numFmtId="0" fontId="19" fillId="5" borderId="6" xfId="2" applyFont="1" applyFill="1" applyBorder="1" applyAlignment="1">
      <alignment horizontal="center" vertical="center"/>
    </xf>
    <xf numFmtId="0" fontId="20" fillId="0" borderId="0" xfId="10" applyAlignment="1">
      <alignment vertical="center"/>
    </xf>
    <xf numFmtId="0" fontId="0" fillId="0" borderId="0" xfId="0" applyAlignment="1">
      <alignment vertical="top"/>
    </xf>
    <xf numFmtId="9" fontId="0" fillId="7" borderId="10" xfId="9" applyFont="1" applyFill="1" applyBorder="1" applyAlignment="1">
      <alignment horizontal="center" vertical="center"/>
    </xf>
    <xf numFmtId="0" fontId="4" fillId="8" borderId="11" xfId="2" applyFont="1" applyFill="1" applyBorder="1" applyAlignment="1">
      <alignment horizontal="right" vertical="center"/>
    </xf>
    <xf numFmtId="4" fontId="0" fillId="0" borderId="13" xfId="0" applyNumberFormat="1" applyBorder="1" applyAlignment="1">
      <alignment horizontal="right" vertical="center"/>
    </xf>
    <xf numFmtId="0" fontId="21" fillId="0" borderId="0" xfId="3" applyFont="1" applyAlignment="1">
      <alignment horizontal="left" vertical="center" indent="1"/>
    </xf>
    <xf numFmtId="2" fontId="0" fillId="7" borderId="10" xfId="6" applyNumberFormat="1" applyFont="1" applyFill="1" applyAlignment="1">
      <alignment horizontal="center" vertical="center"/>
    </xf>
    <xf numFmtId="0" fontId="5" fillId="0" borderId="0" xfId="3" applyAlignment="1">
      <alignment horizontal="left" indent="1"/>
    </xf>
    <xf numFmtId="0" fontId="0" fillId="7" borderId="10" xfId="6" applyNumberFormat="1" applyFont="1" applyFill="1" applyAlignment="1">
      <alignment horizontal="center" vertical="center"/>
    </xf>
    <xf numFmtId="0" fontId="0" fillId="0" borderId="0" xfId="0" quotePrefix="1"/>
    <xf numFmtId="0" fontId="0" fillId="0" borderId="0" xfId="0" applyFont="1" applyAlignment="1">
      <alignment horizontal="left" vertical="center" indent="1"/>
    </xf>
    <xf numFmtId="0" fontId="25" fillId="0" borderId="0" xfId="0" applyFont="1" applyAlignment="1">
      <alignment horizontal="center" vertical="center"/>
    </xf>
    <xf numFmtId="0" fontId="5" fillId="0" borderId="0" xfId="3" applyBorder="1" applyAlignment="1">
      <alignment vertical="center"/>
    </xf>
    <xf numFmtId="0" fontId="3" fillId="0" borderId="0" xfId="0" applyFont="1" applyAlignment="1">
      <alignment horizontal="left" vertical="center"/>
    </xf>
    <xf numFmtId="165" fontId="0" fillId="0" borderId="13" xfId="0" applyNumberFormat="1" applyBorder="1" applyAlignment="1">
      <alignment horizontal="center" vertical="center"/>
    </xf>
    <xf numFmtId="1" fontId="0" fillId="0" borderId="10" xfId="6" quotePrefix="1" applyNumberFormat="1" applyFont="1" applyFill="1" applyAlignment="1">
      <alignment horizontal="center" vertical="center"/>
    </xf>
    <xf numFmtId="0" fontId="0" fillId="7" borderId="0" xfId="0" applyFill="1" applyAlignment="1">
      <alignment vertical="center"/>
    </xf>
    <xf numFmtId="0" fontId="3" fillId="9" borderId="0" xfId="0" applyFont="1" applyFill="1" applyAlignment="1">
      <alignment vertical="center"/>
    </xf>
    <xf numFmtId="1" fontId="0" fillId="7" borderId="10" xfId="6" applyNumberFormat="1" applyFont="1" applyFill="1" applyAlignment="1">
      <alignment horizontal="center" vertical="center"/>
    </xf>
    <xf numFmtId="0" fontId="0" fillId="0" borderId="0" xfId="0" applyAlignment="1">
      <alignment horizontal="right" vertical="center" indent="1"/>
    </xf>
    <xf numFmtId="0" fontId="23" fillId="0" borderId="0" xfId="0" applyFont="1" applyAlignment="1">
      <alignment vertical="center" wrapText="1"/>
    </xf>
    <xf numFmtId="0" fontId="20" fillId="0" borderId="0" xfId="10"/>
    <xf numFmtId="0" fontId="0" fillId="0" borderId="0" xfId="0" applyFill="1" applyBorder="1" applyAlignment="1">
      <alignment horizontal="right" vertical="center" indent="1"/>
    </xf>
    <xf numFmtId="0" fontId="23" fillId="0" borderId="20" xfId="0" applyFont="1" applyBorder="1" applyAlignment="1">
      <alignment vertical="center"/>
    </xf>
    <xf numFmtId="0" fontId="23" fillId="0" borderId="0" xfId="0" applyFont="1" applyAlignment="1">
      <alignment vertical="center"/>
    </xf>
    <xf numFmtId="0" fontId="26" fillId="0" borderId="0" xfId="0" applyFont="1" applyAlignment="1">
      <alignment horizontal="left" vertical="center" indent="1"/>
    </xf>
    <xf numFmtId="43" fontId="0" fillId="0" borderId="10" xfId="8" quotePrefix="1" applyNumberFormat="1" applyFont="1" applyFill="1" applyBorder="1" applyAlignment="1">
      <alignment horizontal="center" vertical="center"/>
    </xf>
    <xf numFmtId="0" fontId="0" fillId="0" borderId="10" xfId="8" quotePrefix="1" applyNumberFormat="1" applyFont="1" applyFill="1" applyBorder="1" applyAlignment="1">
      <alignment horizontal="center" vertical="center"/>
    </xf>
    <xf numFmtId="0" fontId="0" fillId="7" borderId="10" xfId="9" applyNumberFormat="1" applyFont="1" applyFill="1" applyBorder="1" applyAlignment="1">
      <alignment horizontal="center" vertical="center"/>
    </xf>
    <xf numFmtId="0" fontId="0" fillId="0" borderId="0" xfId="0" quotePrefix="1" applyAlignment="1">
      <alignment horizontal="right"/>
    </xf>
    <xf numFmtId="0" fontId="0" fillId="0" borderId="0" xfId="0" applyAlignment="1">
      <alignment horizontal="right"/>
    </xf>
    <xf numFmtId="0" fontId="0" fillId="0" borderId="0" xfId="0" quotePrefix="1" applyAlignment="1">
      <alignment horizontal="left"/>
    </xf>
    <xf numFmtId="0" fontId="4" fillId="5" borderId="2" xfId="0" quotePrefix="1" applyFont="1" applyFill="1" applyBorder="1" applyAlignment="1">
      <alignment horizontal="left" vertical="center" indent="1"/>
    </xf>
    <xf numFmtId="0" fontId="4" fillId="5" borderId="2" xfId="0" quotePrefix="1" applyFont="1" applyFill="1" applyBorder="1" applyAlignment="1">
      <alignment horizontal="left" vertical="center" indent="1"/>
    </xf>
    <xf numFmtId="0" fontId="4" fillId="5" borderId="3" xfId="0" quotePrefix="1" applyFont="1" applyFill="1" applyBorder="1" applyAlignment="1">
      <alignment horizontal="left" vertical="center" indent="1"/>
    </xf>
    <xf numFmtId="0" fontId="4" fillId="5" borderId="4" xfId="0" quotePrefix="1" applyFont="1" applyFill="1" applyBorder="1" applyAlignment="1">
      <alignment horizontal="left" vertical="center" indent="1"/>
    </xf>
    <xf numFmtId="0" fontId="5" fillId="0" borderId="0" xfId="3" applyFill="1" applyBorder="1" applyAlignment="1">
      <alignment horizontal="left"/>
    </xf>
    <xf numFmtId="0" fontId="0" fillId="0" borderId="0" xfId="0" applyAlignment="1">
      <alignment horizontal="left" vertical="top" wrapText="1"/>
    </xf>
    <xf numFmtId="0" fontId="0" fillId="6" borderId="15" xfId="0" quotePrefix="1" applyFont="1" applyFill="1" applyBorder="1" applyAlignment="1">
      <alignment horizontal="left" vertical="center" wrapText="1" indent="1"/>
    </xf>
    <xf numFmtId="0" fontId="0" fillId="6" borderId="14" xfId="0" quotePrefix="1" applyFont="1" applyFill="1" applyBorder="1" applyAlignment="1">
      <alignment horizontal="left" vertical="center" wrapText="1" indent="1"/>
    </xf>
    <xf numFmtId="0" fontId="0" fillId="6" borderId="16" xfId="0" quotePrefix="1" applyFont="1" applyFill="1" applyBorder="1" applyAlignment="1">
      <alignment horizontal="left" vertical="center" wrapText="1" indent="1"/>
    </xf>
    <xf numFmtId="0" fontId="0" fillId="6" borderId="17" xfId="0" quotePrefix="1" applyFont="1" applyFill="1" applyBorder="1" applyAlignment="1">
      <alignment horizontal="left" vertical="center" wrapText="1" indent="1"/>
    </xf>
    <xf numFmtId="0" fontId="0" fillId="6" borderId="18" xfId="0" quotePrefix="1" applyFont="1" applyFill="1" applyBorder="1" applyAlignment="1">
      <alignment horizontal="left" vertical="center" wrapText="1" indent="1"/>
    </xf>
    <xf numFmtId="0" fontId="0" fillId="6" borderId="19" xfId="0" quotePrefix="1" applyFont="1" applyFill="1" applyBorder="1" applyAlignment="1">
      <alignment horizontal="left" vertical="center" wrapText="1" indent="1"/>
    </xf>
    <xf numFmtId="0" fontId="0" fillId="6" borderId="7" xfId="0" quotePrefix="1" applyFont="1" applyFill="1" applyBorder="1" applyAlignment="1">
      <alignment horizontal="left" vertical="center" wrapText="1" indent="1"/>
    </xf>
    <xf numFmtId="0" fontId="0" fillId="6" borderId="8" xfId="0" quotePrefix="1" applyFont="1" applyFill="1" applyBorder="1" applyAlignment="1">
      <alignment horizontal="left" vertical="center" wrapText="1" indent="1"/>
    </xf>
    <xf numFmtId="0" fontId="0" fillId="6" borderId="9" xfId="0" quotePrefix="1" applyFont="1" applyFill="1" applyBorder="1" applyAlignment="1">
      <alignment horizontal="left" vertical="center" wrapText="1" indent="1"/>
    </xf>
    <xf numFmtId="0" fontId="0" fillId="0" borderId="0" xfId="0" applyAlignment="1">
      <alignment horizontal="left" vertical="top" wrapText="1" indent="1"/>
    </xf>
    <xf numFmtId="0" fontId="4" fillId="5" borderId="2" xfId="0" quotePrefix="1" applyFont="1" applyFill="1" applyBorder="1" applyAlignment="1">
      <alignment horizontal="left" vertical="center" indent="1"/>
    </xf>
    <xf numFmtId="0" fontId="4" fillId="5" borderId="3" xfId="0" quotePrefix="1" applyFont="1" applyFill="1" applyBorder="1" applyAlignment="1">
      <alignment horizontal="left" vertical="center" indent="1"/>
    </xf>
    <xf numFmtId="0" fontId="4" fillId="5" borderId="4" xfId="0" quotePrefix="1" applyFont="1" applyFill="1" applyBorder="1" applyAlignment="1">
      <alignment horizontal="left" vertical="center" indent="1"/>
    </xf>
    <xf numFmtId="0" fontId="0" fillId="6" borderId="15" xfId="0" quotePrefix="1" applyFont="1" applyFill="1" applyBorder="1" applyAlignment="1">
      <alignment horizontal="left" vertical="top" wrapText="1" indent="1"/>
    </xf>
    <xf numFmtId="0" fontId="0" fillId="6" borderId="14" xfId="0" quotePrefix="1" applyFont="1" applyFill="1" applyBorder="1" applyAlignment="1">
      <alignment horizontal="left" vertical="top" wrapText="1" indent="1"/>
    </xf>
    <xf numFmtId="0" fontId="0" fillId="6" borderId="16" xfId="0" quotePrefix="1" applyFont="1" applyFill="1" applyBorder="1" applyAlignment="1">
      <alignment horizontal="left" vertical="top" wrapText="1" indent="1"/>
    </xf>
    <xf numFmtId="0" fontId="0" fillId="6" borderId="20" xfId="0" quotePrefix="1" applyFont="1" applyFill="1" applyBorder="1" applyAlignment="1">
      <alignment horizontal="left" vertical="top" wrapText="1" indent="1"/>
    </xf>
    <xf numFmtId="0" fontId="0" fillId="6" borderId="0" xfId="0" quotePrefix="1" applyFont="1" applyFill="1" applyBorder="1" applyAlignment="1">
      <alignment horizontal="left" vertical="top" wrapText="1" indent="1"/>
    </xf>
    <xf numFmtId="0" fontId="0" fillId="6" borderId="21" xfId="0" quotePrefix="1" applyFont="1" applyFill="1" applyBorder="1" applyAlignment="1">
      <alignment horizontal="left" vertical="top" wrapText="1" indent="1"/>
    </xf>
    <xf numFmtId="0" fontId="0" fillId="6" borderId="17" xfId="0" quotePrefix="1" applyFont="1" applyFill="1" applyBorder="1" applyAlignment="1">
      <alignment horizontal="left" vertical="top" wrapText="1" indent="1"/>
    </xf>
    <xf numFmtId="0" fontId="0" fillId="6" borderId="18" xfId="0" quotePrefix="1" applyFont="1" applyFill="1" applyBorder="1" applyAlignment="1">
      <alignment horizontal="left" vertical="top" wrapText="1" indent="1"/>
    </xf>
    <xf numFmtId="0" fontId="0" fillId="6" borderId="19" xfId="0" quotePrefix="1" applyFont="1" applyFill="1" applyBorder="1" applyAlignment="1">
      <alignment horizontal="left" vertical="top" wrapText="1" indent="1"/>
    </xf>
    <xf numFmtId="0" fontId="0" fillId="6" borderId="15" xfId="0" quotePrefix="1" applyFill="1" applyBorder="1" applyAlignment="1">
      <alignment horizontal="left" vertical="center" wrapText="1" indent="1"/>
    </xf>
    <xf numFmtId="0" fontId="0" fillId="6" borderId="14" xfId="0" quotePrefix="1" applyFill="1" applyBorder="1" applyAlignment="1">
      <alignment horizontal="left" vertical="center" wrapText="1" indent="1"/>
    </xf>
    <xf numFmtId="0" fontId="0" fillId="6" borderId="16" xfId="0" quotePrefix="1" applyFill="1" applyBorder="1" applyAlignment="1">
      <alignment horizontal="left" vertical="center" wrapText="1" indent="1"/>
    </xf>
    <xf numFmtId="0" fontId="0" fillId="6" borderId="17" xfId="0" quotePrefix="1" applyFill="1" applyBorder="1" applyAlignment="1">
      <alignment horizontal="left" vertical="center" wrapText="1" indent="1"/>
    </xf>
    <xf numFmtId="0" fontId="0" fillId="6" borderId="18" xfId="0" quotePrefix="1" applyFill="1" applyBorder="1" applyAlignment="1">
      <alignment horizontal="left" vertical="center" wrapText="1" indent="1"/>
    </xf>
    <xf numFmtId="0" fontId="0" fillId="6" borderId="19" xfId="0" quotePrefix="1" applyFill="1" applyBorder="1" applyAlignment="1">
      <alignment horizontal="left" vertical="center" wrapText="1" indent="1"/>
    </xf>
    <xf numFmtId="14" fontId="0" fillId="0" borderId="10" xfId="0" applyNumberFormat="1" applyBorder="1" applyAlignment="1">
      <alignment horizontal="center" vertical="center"/>
    </xf>
    <xf numFmtId="14" fontId="0" fillId="7" borderId="10" xfId="9" applyNumberFormat="1" applyFont="1" applyFill="1" applyBorder="1" applyAlignment="1">
      <alignment horizontal="center" vertical="center"/>
    </xf>
    <xf numFmtId="0" fontId="27" fillId="0" borderId="0" xfId="0" applyFont="1" applyAlignment="1">
      <alignment horizontal="left" vertical="center"/>
    </xf>
    <xf numFmtId="14" fontId="3" fillId="0" borderId="10" xfId="0" applyNumberFormat="1" applyFont="1" applyBorder="1" applyAlignment="1">
      <alignment horizontal="center" vertical="center"/>
    </xf>
  </cellXfs>
  <cellStyles count="11">
    <cellStyle name="60% - Accent1" xfId="2" builtinId="32"/>
    <cellStyle name="Currency" xfId="8" builtinId="4"/>
    <cellStyle name="Heading 2" xfId="1" builtinId="17" customBuiltin="1"/>
    <cellStyle name="Heading 3" xfId="10" builtinId="18" customBuiltin="1"/>
    <cellStyle name="Hyperlink" xfId="3" builtinId="8"/>
    <cellStyle name="Normal" xfId="0" builtinId="0"/>
    <cellStyle name="Percent" xfId="9" builtinId="5"/>
    <cellStyle name="v42_H_Practice" xfId="5"/>
    <cellStyle name="v42_input" xfId="6"/>
    <cellStyle name="v42_refnote" xfId="7"/>
    <cellStyle name="v42_Title"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22</xdr:row>
      <xdr:rowOff>114300</xdr:rowOff>
    </xdr:from>
    <xdr:to>
      <xdr:col>1</xdr:col>
      <xdr:colOff>419100</xdr:colOff>
      <xdr:row>24</xdr:row>
      <xdr:rowOff>114300</xdr:rowOff>
    </xdr:to>
    <xdr:pic>
      <xdr:nvPicPr>
        <xdr:cNvPr id="3" name="Picture 2">
          <a:extLst>
            <a:ext uri="{FF2B5EF4-FFF2-40B4-BE49-F238E27FC236}">
              <a16:creationId xmlns:a16="http://schemas.microsoft.com/office/drawing/2014/main" id="{5117491E-1971-49EA-B4CB-2F8CD008E19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61950" y="2181225"/>
          <a:ext cx="419100" cy="495300"/>
        </a:xfrm>
        <a:prstGeom prst="rect">
          <a:avLst/>
        </a:prstGeom>
        <a:solidFill>
          <a:schemeClr val="bg1"/>
        </a:solidFill>
        <a:ln w="28575">
          <a:solidFill>
            <a:schemeClr val="bg1"/>
          </a:solidFill>
        </a:ln>
      </xdr:spPr>
    </xdr:pic>
    <xdr:clientData/>
  </xdr:twoCellAnchor>
  <xdr:twoCellAnchor editAs="oneCell">
    <xdr:from>
      <xdr:col>1</xdr:col>
      <xdr:colOff>0</xdr:colOff>
      <xdr:row>438</xdr:row>
      <xdr:rowOff>104775</xdr:rowOff>
    </xdr:from>
    <xdr:to>
      <xdr:col>1</xdr:col>
      <xdr:colOff>440055</xdr:colOff>
      <xdr:row>440</xdr:row>
      <xdr:rowOff>129063</xdr:rowOff>
    </xdr:to>
    <xdr:pic>
      <xdr:nvPicPr>
        <xdr:cNvPr id="4" name="Picture 3">
          <a:extLst>
            <a:ext uri="{FF2B5EF4-FFF2-40B4-BE49-F238E27FC236}">
              <a16:creationId xmlns:a16="http://schemas.microsoft.com/office/drawing/2014/main" id="{DE7EF345-B6E7-424F-994C-8C2373261DB9}"/>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61950" y="11620500"/>
          <a:ext cx="440055" cy="519588"/>
        </a:xfrm>
        <a:prstGeom prst="rect">
          <a:avLst/>
        </a:prstGeom>
        <a:solidFill>
          <a:schemeClr val="bg1"/>
        </a:solidFill>
        <a:ln w="28575">
          <a:solidFill>
            <a:schemeClr val="bg1"/>
          </a:solidFill>
        </a:ln>
      </xdr:spPr>
    </xdr:pic>
    <xdr:clientData/>
  </xdr:twoCellAnchor>
  <xdr:twoCellAnchor editAs="oneCell">
    <xdr:from>
      <xdr:col>8</xdr:col>
      <xdr:colOff>142875</xdr:colOff>
      <xdr:row>0</xdr:row>
      <xdr:rowOff>0</xdr:rowOff>
    </xdr:from>
    <xdr:to>
      <xdr:col>10</xdr:col>
      <xdr:colOff>28575</xdr:colOff>
      <xdr:row>0</xdr:row>
      <xdr:rowOff>433388</xdr:rowOff>
    </xdr:to>
    <xdr:pic>
      <xdr:nvPicPr>
        <xdr:cNvPr id="6" name="Picture 5">
          <a:extLst>
            <a:ext uri="{FF2B5EF4-FFF2-40B4-BE49-F238E27FC236}">
              <a16:creationId xmlns:a16="http://schemas.microsoft.com/office/drawing/2014/main" id="{132BA93A-32B7-4542-B96B-0324F9616EEB}"/>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7058025" y="0"/>
          <a:ext cx="1733550" cy="433388"/>
        </a:xfrm>
        <a:prstGeom prst="rect">
          <a:avLst/>
        </a:prstGeom>
      </xdr:spPr>
    </xdr:pic>
    <xdr:clientData/>
  </xdr:twoCellAnchor>
</xdr:wsDr>
</file>

<file path=xl/theme/theme1.xml><?xml version="1.0" encoding="utf-8"?>
<a:theme xmlns:a="http://schemas.openxmlformats.org/drawingml/2006/main" name="Office Theme">
  <a:themeElements>
    <a:clrScheme name="Vertex42 - PersonalPlanner">
      <a:dk1>
        <a:sysClr val="windowText" lastClr="000000"/>
      </a:dk1>
      <a:lt1>
        <a:sysClr val="window" lastClr="FFFFFF"/>
      </a:lt1>
      <a:dk2>
        <a:srgbClr val="2A5181"/>
      </a:dk2>
      <a:lt2>
        <a:srgbClr val="EEE9E2"/>
      </a:lt2>
      <a:accent1>
        <a:srgbClr val="4A81C4"/>
      </a:accent1>
      <a:accent2>
        <a:srgbClr val="704AC4"/>
      </a:accent2>
      <a:accent3>
        <a:srgbClr val="9BC44A"/>
      </a:accent3>
      <a:accent4>
        <a:srgbClr val="C44D4A"/>
      </a:accent4>
      <a:accent5>
        <a:srgbClr val="4AAAC4"/>
      </a:accent5>
      <a:accent6>
        <a:srgbClr val="C4814A"/>
      </a:accent6>
      <a:hlink>
        <a:srgbClr val="5286C6"/>
      </a:hlink>
      <a:folHlink>
        <a:srgbClr val="7F7F7F"/>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support.office.com/en-us/article/VLOOKUP-function-0bbc8083-26fe-4963-8ab8-93a18ad188a1" TargetMode="External"/><Relationship Id="rId13" Type="http://schemas.openxmlformats.org/officeDocument/2006/relationships/hyperlink" Target="https://www.vertex42.com/calendars/daily-planner.html" TargetMode="External"/><Relationship Id="rId3" Type="http://schemas.openxmlformats.org/officeDocument/2006/relationships/hyperlink" Target="https://www.vertex42.com/Calculators/paycheck-calculator.html" TargetMode="External"/><Relationship Id="rId7" Type="http://schemas.openxmlformats.org/officeDocument/2006/relationships/hyperlink" Target="https://www.vertex42.com/ExcelTemplates/food-diary-template.html" TargetMode="External"/><Relationship Id="rId12" Type="http://schemas.openxmlformats.org/officeDocument/2006/relationships/hyperlink" Target="https://www.vertex42.com/blog/excel-formulas/array-formula-examples.html" TargetMode="External"/><Relationship Id="rId2" Type="http://schemas.openxmlformats.org/officeDocument/2006/relationships/hyperlink" Target="https://support.office.com/en-us/article/MATCH-function-e8dffd45-c762-47d6-bf89-533f4a37673a" TargetMode="External"/><Relationship Id="rId1" Type="http://schemas.openxmlformats.org/officeDocument/2006/relationships/hyperlink" Target="https://www.vertex42.com/blog/excel-formulas/vlookup-and-index-match-examples.html" TargetMode="External"/><Relationship Id="rId6" Type="http://schemas.openxmlformats.org/officeDocument/2006/relationships/hyperlink" Target="https://www.vertex42.com/ExcelTemplates/purchase-order-price-list.html" TargetMode="External"/><Relationship Id="rId11" Type="http://schemas.openxmlformats.org/officeDocument/2006/relationships/hyperlink" Target="https://www.vertex42.com/blog/help/excel-help/using-unicode-character-symbols-in-excel.html" TargetMode="External"/><Relationship Id="rId5" Type="http://schemas.openxmlformats.org/officeDocument/2006/relationships/hyperlink" Target="https://exceljet.net/things-you-should-know-about-vlookup" TargetMode="External"/><Relationship Id="rId15" Type="http://schemas.openxmlformats.org/officeDocument/2006/relationships/drawing" Target="../drawings/drawing1.xml"/><Relationship Id="rId10" Type="http://schemas.openxmlformats.org/officeDocument/2006/relationships/hyperlink" Target="https://www.vertex42.com/ExcelTemplates/excel-checkbook.html" TargetMode="External"/><Relationship Id="rId4" Type="http://schemas.openxmlformats.org/officeDocument/2006/relationships/hyperlink" Target="https://www.vertex42.com/ExcelTemplates/gradebook.html" TargetMode="External"/><Relationship Id="rId9" Type="http://schemas.openxmlformats.org/officeDocument/2006/relationships/hyperlink" Target="https://support.office.com/en-us/article/INDEX-function-a5dcf0dd-996d-40a4-a822-b56b061328bd" TargetMode="External"/><Relationship Id="rId1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hyperlink" Target="https://www.vertex42.com/blog/excel-formulas/vlookup-and-index-match-examples.html" TargetMode="External"/><Relationship Id="rId1" Type="http://schemas.openxmlformats.org/officeDocument/2006/relationships/hyperlink" Target="https://www.vertex42.com/licensing/EULA_privateuse.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48"/>
  <sheetViews>
    <sheetView showGridLines="0" tabSelected="1" workbookViewId="0">
      <selection activeCell="A2" sqref="A2"/>
    </sheetView>
  </sheetViews>
  <sheetFormatPr defaultRowHeight="14.25" x14ac:dyDescent="0.2"/>
  <cols>
    <col min="1" max="1" width="4.375" customWidth="1"/>
    <col min="2" max="9" width="11.625" customWidth="1"/>
    <col min="10" max="10" width="12.625" customWidth="1"/>
  </cols>
  <sheetData>
    <row r="1" spans="1:14" ht="36.950000000000003" customHeight="1" x14ac:dyDescent="0.2">
      <c r="A1" s="1"/>
      <c r="B1" s="2" t="s">
        <v>235</v>
      </c>
      <c r="C1" s="1"/>
      <c r="D1" s="1"/>
      <c r="E1" s="1"/>
      <c r="F1" s="1"/>
      <c r="G1" s="1"/>
      <c r="H1" s="1"/>
      <c r="I1" s="1"/>
      <c r="J1" s="1"/>
    </row>
    <row r="2" spans="1:14" ht="18" customHeight="1" x14ac:dyDescent="0.2">
      <c r="B2" s="3" t="s">
        <v>236</v>
      </c>
      <c r="J2" s="4" t="s">
        <v>0</v>
      </c>
    </row>
    <row r="3" spans="1:14" ht="18" customHeight="1" x14ac:dyDescent="0.2"/>
    <row r="4" spans="1:14" ht="18" customHeight="1" x14ac:dyDescent="0.2">
      <c r="B4" s="83" t="s">
        <v>231</v>
      </c>
      <c r="C4" s="83"/>
      <c r="D4" s="83"/>
      <c r="E4" s="83"/>
      <c r="F4" s="83"/>
      <c r="G4" s="83"/>
      <c r="H4" s="83"/>
      <c r="I4" s="83"/>
      <c r="J4" s="83"/>
    </row>
    <row r="5" spans="1:14" ht="18" customHeight="1" x14ac:dyDescent="0.2">
      <c r="B5" s="83"/>
      <c r="C5" s="83"/>
      <c r="D5" s="83"/>
      <c r="E5" s="83"/>
      <c r="F5" s="83"/>
      <c r="G5" s="83"/>
      <c r="H5" s="83"/>
      <c r="I5" s="83"/>
      <c r="J5" s="83"/>
    </row>
    <row r="6" spans="1:14" ht="18" customHeight="1" x14ac:dyDescent="0.2">
      <c r="B6" s="83"/>
      <c r="C6" s="83"/>
      <c r="D6" s="83"/>
      <c r="E6" s="83"/>
      <c r="F6" s="83"/>
      <c r="G6" s="83"/>
      <c r="H6" s="83"/>
      <c r="I6" s="83"/>
      <c r="J6" s="83"/>
    </row>
    <row r="7" spans="1:14" ht="18" customHeight="1" x14ac:dyDescent="0.2">
      <c r="A7" s="5"/>
      <c r="B7" s="5"/>
      <c r="C7" s="5"/>
      <c r="D7" s="5"/>
      <c r="E7" s="5"/>
      <c r="F7" s="5"/>
      <c r="G7" s="5"/>
      <c r="H7" s="5"/>
      <c r="I7" s="5"/>
      <c r="J7" s="5"/>
      <c r="K7" s="5"/>
    </row>
    <row r="8" spans="1:14" ht="18" customHeight="1" x14ac:dyDescent="0.2">
      <c r="B8" s="8" t="s">
        <v>151</v>
      </c>
      <c r="C8" s="58" t="s">
        <v>130</v>
      </c>
      <c r="D8" s="5"/>
      <c r="G8" s="5"/>
      <c r="H8" s="5"/>
      <c r="I8" s="5"/>
      <c r="J8" s="5"/>
      <c r="K8" s="5"/>
      <c r="L8" s="5"/>
      <c r="M8" s="5"/>
      <c r="N8" s="5"/>
    </row>
    <row r="9" spans="1:14" ht="18" customHeight="1" x14ac:dyDescent="0.2">
      <c r="B9" s="5"/>
      <c r="C9" s="58" t="s">
        <v>142</v>
      </c>
      <c r="D9" s="5"/>
      <c r="G9" s="5"/>
      <c r="H9" s="5"/>
      <c r="I9" s="5"/>
      <c r="J9" s="5"/>
      <c r="K9" s="5"/>
      <c r="L9" s="5"/>
      <c r="M9" s="5"/>
      <c r="N9" s="5"/>
    </row>
    <row r="10" spans="1:14" ht="18" customHeight="1" x14ac:dyDescent="0.2">
      <c r="B10" s="5"/>
      <c r="C10" s="58" t="s">
        <v>152</v>
      </c>
      <c r="D10" s="5"/>
      <c r="G10" s="5"/>
      <c r="H10" s="5"/>
      <c r="I10" s="5"/>
      <c r="J10" s="5"/>
      <c r="K10" s="5"/>
      <c r="L10" s="5"/>
      <c r="M10" s="5"/>
      <c r="N10" s="5"/>
    </row>
    <row r="11" spans="1:14" ht="18" customHeight="1" x14ac:dyDescent="0.2">
      <c r="B11" s="5"/>
      <c r="C11" s="58" t="s">
        <v>153</v>
      </c>
      <c r="D11" s="5"/>
      <c r="G11" s="5"/>
      <c r="H11" s="5"/>
      <c r="I11" s="5"/>
      <c r="J11" s="5"/>
      <c r="K11" s="5"/>
      <c r="L11" s="5"/>
      <c r="M11" s="5"/>
      <c r="N11" s="5"/>
    </row>
    <row r="12" spans="1:14" ht="18" customHeight="1" x14ac:dyDescent="0.2">
      <c r="B12" s="5"/>
      <c r="C12" s="58" t="s">
        <v>242</v>
      </c>
      <c r="D12" s="5"/>
      <c r="G12" s="5"/>
      <c r="H12" s="5"/>
      <c r="I12" s="5"/>
      <c r="J12" s="5"/>
      <c r="K12" s="5"/>
      <c r="L12" s="5"/>
      <c r="M12" s="5"/>
      <c r="N12" s="5"/>
    </row>
    <row r="13" spans="1:14" ht="18" customHeight="1" x14ac:dyDescent="0.2">
      <c r="B13" s="5"/>
      <c r="C13" s="58" t="s">
        <v>243</v>
      </c>
      <c r="D13" s="5"/>
      <c r="G13" s="5"/>
      <c r="H13" s="5"/>
      <c r="I13" s="5"/>
      <c r="J13" s="5"/>
      <c r="K13" s="5"/>
      <c r="L13" s="5"/>
      <c r="M13" s="5"/>
      <c r="N13" s="5"/>
    </row>
    <row r="14" spans="1:14" ht="18" customHeight="1" x14ac:dyDescent="0.2">
      <c r="B14" s="5"/>
      <c r="C14" s="58" t="s">
        <v>199</v>
      </c>
      <c r="D14" s="5"/>
      <c r="G14" s="5"/>
      <c r="H14" s="5"/>
      <c r="I14" s="5"/>
      <c r="J14" s="5"/>
      <c r="K14" s="5"/>
      <c r="L14" s="5"/>
      <c r="M14" s="5"/>
      <c r="N14" s="5"/>
    </row>
    <row r="15" spans="1:14" ht="18" customHeight="1" x14ac:dyDescent="0.2">
      <c r="B15" s="5"/>
      <c r="C15" s="58" t="s">
        <v>198</v>
      </c>
      <c r="D15" s="5"/>
      <c r="G15" s="5"/>
      <c r="H15" s="5"/>
      <c r="I15" s="5"/>
      <c r="J15" s="5"/>
      <c r="K15" s="5"/>
      <c r="L15" s="5"/>
      <c r="M15" s="5"/>
      <c r="N15" s="5"/>
    </row>
    <row r="16" spans="1:14" ht="18" customHeight="1" x14ac:dyDescent="0.2">
      <c r="B16" s="5"/>
      <c r="C16" s="58" t="s">
        <v>200</v>
      </c>
      <c r="D16" s="5"/>
      <c r="G16" s="5"/>
      <c r="H16" s="5"/>
      <c r="I16" s="5"/>
      <c r="J16" s="5"/>
      <c r="K16" s="5"/>
      <c r="L16" s="5"/>
      <c r="M16" s="5"/>
      <c r="N16" s="5"/>
    </row>
    <row r="17" spans="1:14" ht="18" customHeight="1" x14ac:dyDescent="0.2">
      <c r="B17" s="5"/>
      <c r="C17" s="58" t="s">
        <v>196</v>
      </c>
      <c r="D17" s="5"/>
      <c r="G17" s="5"/>
      <c r="H17" s="5"/>
      <c r="I17" s="5"/>
      <c r="J17" s="5"/>
      <c r="K17" s="5"/>
      <c r="L17" s="5"/>
      <c r="M17" s="5"/>
      <c r="N17" s="5"/>
    </row>
    <row r="18" spans="1:14" ht="18" customHeight="1" x14ac:dyDescent="0.2">
      <c r="B18" s="5"/>
      <c r="C18" s="58" t="s">
        <v>197</v>
      </c>
      <c r="D18" s="5"/>
      <c r="G18" s="5"/>
      <c r="H18" s="5"/>
      <c r="I18" s="5"/>
      <c r="J18" s="5"/>
      <c r="K18" s="5"/>
      <c r="L18" s="5"/>
      <c r="M18" s="5"/>
      <c r="N18" s="5"/>
    </row>
    <row r="19" spans="1:14" ht="18" customHeight="1" x14ac:dyDescent="0.2">
      <c r="B19" s="5"/>
      <c r="C19" s="58" t="s">
        <v>219</v>
      </c>
      <c r="D19" s="5"/>
      <c r="G19" s="5"/>
      <c r="H19" s="5"/>
      <c r="I19" s="5"/>
      <c r="J19" s="5"/>
      <c r="K19" s="5"/>
      <c r="L19" s="5"/>
      <c r="M19" s="5"/>
      <c r="N19" s="5"/>
    </row>
    <row r="20" spans="1:14" ht="18" customHeight="1" x14ac:dyDescent="0.2">
      <c r="B20" s="5"/>
      <c r="C20" s="58" t="s">
        <v>248</v>
      </c>
      <c r="D20" s="5"/>
      <c r="G20" s="5"/>
      <c r="H20" s="5"/>
      <c r="I20" s="5"/>
      <c r="J20" s="5"/>
      <c r="K20" s="5"/>
      <c r="L20" s="5"/>
      <c r="M20" s="5"/>
      <c r="N20" s="5"/>
    </row>
    <row r="21" spans="1:14" ht="18" customHeight="1" x14ac:dyDescent="0.2">
      <c r="B21" s="5"/>
      <c r="C21" s="58" t="s">
        <v>250</v>
      </c>
      <c r="D21" s="5"/>
      <c r="G21" s="5"/>
      <c r="H21" s="5"/>
      <c r="I21" s="5"/>
      <c r="J21" s="5"/>
      <c r="K21" s="5"/>
      <c r="L21" s="5"/>
      <c r="M21" s="5"/>
      <c r="N21" s="5"/>
    </row>
    <row r="22" spans="1:14" ht="18" customHeight="1" x14ac:dyDescent="0.2">
      <c r="A22" s="5"/>
      <c r="B22" s="5"/>
      <c r="C22" s="5"/>
      <c r="D22" s="5"/>
      <c r="E22" s="5"/>
      <c r="F22" s="5"/>
      <c r="G22" s="5"/>
      <c r="H22" s="5"/>
      <c r="I22" s="5"/>
      <c r="J22" s="5"/>
      <c r="K22" s="5"/>
    </row>
    <row r="23" spans="1:14" ht="18" customHeight="1" x14ac:dyDescent="0.2">
      <c r="B23" s="6"/>
      <c r="C23" s="6"/>
      <c r="D23" s="6"/>
      <c r="E23" s="6"/>
      <c r="F23" s="6"/>
      <c r="G23" s="6"/>
    </row>
    <row r="24" spans="1:14" ht="21" customHeight="1" x14ac:dyDescent="0.2">
      <c r="A24" s="7"/>
      <c r="B24" s="7"/>
      <c r="C24" s="7" t="s">
        <v>1</v>
      </c>
      <c r="D24" s="7"/>
      <c r="E24" s="7"/>
      <c r="F24" s="7"/>
      <c r="G24" s="7"/>
      <c r="H24" s="7"/>
      <c r="I24" s="7"/>
      <c r="J24" s="7"/>
    </row>
    <row r="25" spans="1:14" ht="18" customHeight="1" x14ac:dyDescent="0.2">
      <c r="A25" s="8"/>
      <c r="B25" s="9"/>
      <c r="C25" s="9"/>
      <c r="D25" s="9"/>
      <c r="E25" s="9"/>
      <c r="F25" s="9"/>
      <c r="G25" s="9"/>
      <c r="H25" s="8"/>
      <c r="I25" s="8"/>
      <c r="J25" s="8"/>
      <c r="K25" s="8"/>
    </row>
    <row r="26" spans="1:14" ht="18" customHeight="1" x14ac:dyDescent="0.2">
      <c r="A26" s="8"/>
      <c r="B26" s="9"/>
      <c r="C26" s="9"/>
      <c r="D26" s="9"/>
      <c r="E26" s="9"/>
      <c r="F26" s="9"/>
      <c r="G26" s="9"/>
      <c r="H26" s="8"/>
      <c r="I26" s="8"/>
      <c r="J26" s="8"/>
      <c r="K26" s="8"/>
    </row>
    <row r="27" spans="1:14" ht="23.25" x14ac:dyDescent="0.2">
      <c r="A27" s="8"/>
      <c r="B27" s="32" t="s">
        <v>130</v>
      </c>
      <c r="C27" s="10"/>
      <c r="D27" s="10"/>
      <c r="E27" s="10"/>
      <c r="F27" s="10"/>
      <c r="G27" s="10"/>
      <c r="H27" s="10"/>
      <c r="I27" s="10"/>
      <c r="J27" s="10"/>
      <c r="K27" s="8"/>
    </row>
    <row r="28" spans="1:14" ht="18" customHeight="1" x14ac:dyDescent="0.2">
      <c r="A28" s="8"/>
      <c r="B28" s="8"/>
      <c r="C28" s="8"/>
      <c r="D28" s="8"/>
      <c r="E28" s="8"/>
      <c r="F28" s="8"/>
      <c r="G28" s="8"/>
      <c r="H28" s="8"/>
      <c r="I28" s="8"/>
      <c r="J28" s="8"/>
      <c r="K28" s="8"/>
    </row>
    <row r="29" spans="1:14" ht="18" customHeight="1" x14ac:dyDescent="0.2">
      <c r="A29" s="8"/>
      <c r="B29" s="83" t="s">
        <v>232</v>
      </c>
      <c r="C29" s="83"/>
      <c r="D29" s="83"/>
      <c r="E29" s="83"/>
      <c r="F29" s="83"/>
      <c r="G29" s="83"/>
      <c r="H29" s="83"/>
      <c r="I29" s="83"/>
      <c r="J29" s="83"/>
      <c r="K29" s="8"/>
    </row>
    <row r="30" spans="1:14" ht="18" customHeight="1" x14ac:dyDescent="0.2">
      <c r="A30" s="8"/>
      <c r="B30" s="83"/>
      <c r="C30" s="83"/>
      <c r="D30" s="83"/>
      <c r="E30" s="83"/>
      <c r="F30" s="83"/>
      <c r="G30" s="83"/>
      <c r="H30" s="83"/>
      <c r="I30" s="83"/>
      <c r="J30" s="83"/>
      <c r="K30" s="8"/>
    </row>
    <row r="31" spans="1:14" ht="18" customHeight="1" x14ac:dyDescent="0.2">
      <c r="A31" s="8"/>
      <c r="C31" s="34" t="s">
        <v>21</v>
      </c>
      <c r="E31" s="8"/>
      <c r="F31" s="9"/>
      <c r="G31" s="34" t="s">
        <v>86</v>
      </c>
      <c r="J31" s="8"/>
      <c r="K31" s="8"/>
    </row>
    <row r="32" spans="1:14" ht="18" customHeight="1" x14ac:dyDescent="0.2">
      <c r="A32" s="8"/>
      <c r="C32" s="40" t="s">
        <v>13</v>
      </c>
      <c r="D32" s="40" t="s">
        <v>20</v>
      </c>
      <c r="E32" s="40" t="s">
        <v>14</v>
      </c>
      <c r="G32" s="13" t="s">
        <v>53</v>
      </c>
      <c r="H32" s="14" t="s">
        <v>3</v>
      </c>
      <c r="J32" s="8"/>
      <c r="K32" s="8"/>
    </row>
    <row r="33" spans="1:11" ht="18" customHeight="1" x14ac:dyDescent="0.2">
      <c r="A33" s="8"/>
      <c r="C33" s="18" t="s">
        <v>30</v>
      </c>
      <c r="D33" s="18" t="s">
        <v>15</v>
      </c>
      <c r="E33" s="33">
        <v>34.5</v>
      </c>
      <c r="G33" s="18" t="s">
        <v>55</v>
      </c>
      <c r="H33" s="52">
        <f>VLOOKUP(G33,$C$33:$E$37,3,FALSE)</f>
        <v>29.3</v>
      </c>
      <c r="J33" s="8"/>
      <c r="K33" s="8"/>
    </row>
    <row r="34" spans="1:11" ht="18" customHeight="1" x14ac:dyDescent="0.2">
      <c r="A34" s="8"/>
      <c r="C34" s="18" t="s">
        <v>31</v>
      </c>
      <c r="D34" s="18" t="s">
        <v>16</v>
      </c>
      <c r="E34" s="33">
        <v>52.3</v>
      </c>
      <c r="F34" s="31"/>
      <c r="J34" s="8"/>
      <c r="K34" s="8"/>
    </row>
    <row r="35" spans="1:11" ht="18" customHeight="1" x14ac:dyDescent="0.2">
      <c r="A35" s="8"/>
      <c r="C35" s="18" t="s">
        <v>32</v>
      </c>
      <c r="D35" s="18" t="s">
        <v>17</v>
      </c>
      <c r="E35" s="33">
        <v>29.3</v>
      </c>
      <c r="F35" s="31"/>
      <c r="G35" s="34" t="s">
        <v>87</v>
      </c>
      <c r="J35" s="8"/>
      <c r="K35" s="8"/>
    </row>
    <row r="36" spans="1:11" ht="18" customHeight="1" x14ac:dyDescent="0.2">
      <c r="A36" s="8"/>
      <c r="C36" s="18" t="s">
        <v>33</v>
      </c>
      <c r="D36" s="18" t="s">
        <v>18</v>
      </c>
      <c r="E36" s="33">
        <v>87.2</v>
      </c>
      <c r="F36" s="31"/>
      <c r="G36" s="13" t="s">
        <v>53</v>
      </c>
      <c r="H36" s="14" t="s">
        <v>3</v>
      </c>
      <c r="J36" s="8"/>
      <c r="K36" s="8"/>
    </row>
    <row r="37" spans="1:11" ht="18" customHeight="1" x14ac:dyDescent="0.2">
      <c r="A37" s="8"/>
      <c r="C37" s="18" t="s">
        <v>34</v>
      </c>
      <c r="D37" s="18" t="s">
        <v>19</v>
      </c>
      <c r="E37" s="33">
        <v>98.1</v>
      </c>
      <c r="F37" s="9"/>
      <c r="G37" s="18" t="s">
        <v>55</v>
      </c>
      <c r="H37" s="52">
        <f>INDEX($E$33:$E$37,MATCH(G37,$C$33:$C$37,0))</f>
        <v>29.3</v>
      </c>
      <c r="J37" s="8"/>
      <c r="K37" s="8"/>
    </row>
    <row r="38" spans="1:11" ht="18" customHeight="1" x14ac:dyDescent="0.2">
      <c r="A38" s="8"/>
      <c r="B38" s="8"/>
      <c r="C38" s="8"/>
      <c r="D38" s="8"/>
      <c r="E38" s="8"/>
      <c r="F38" s="8"/>
      <c r="G38" s="8"/>
      <c r="H38" s="8"/>
      <c r="I38" s="8"/>
      <c r="J38" s="8"/>
      <c r="K38" s="8"/>
    </row>
    <row r="39" spans="1:11" ht="18" customHeight="1" x14ac:dyDescent="0.2">
      <c r="A39" s="8"/>
      <c r="B39" s="46" t="s">
        <v>131</v>
      </c>
      <c r="C39" s="8"/>
      <c r="D39" s="8"/>
      <c r="E39" s="8"/>
      <c r="F39" s="8"/>
      <c r="G39" s="8"/>
      <c r="H39" s="8"/>
      <c r="I39" s="8"/>
      <c r="J39" s="8"/>
      <c r="K39" s="8"/>
    </row>
    <row r="40" spans="1:11" ht="18" customHeight="1" thickBot="1" x14ac:dyDescent="0.25">
      <c r="A40" s="8"/>
      <c r="B40" s="8"/>
      <c r="C40" s="8"/>
      <c r="D40" s="8"/>
      <c r="E40" s="8"/>
      <c r="F40" s="8"/>
      <c r="G40" s="8"/>
      <c r="H40" s="8"/>
      <c r="I40" s="8"/>
      <c r="J40" s="8"/>
      <c r="K40" s="8"/>
    </row>
    <row r="41" spans="1:11" ht="18" customHeight="1" thickBot="1" x14ac:dyDescent="0.25">
      <c r="A41" s="8"/>
      <c r="B41" s="11" t="s">
        <v>4</v>
      </c>
      <c r="C41" s="78" t="s">
        <v>233</v>
      </c>
      <c r="D41" s="35"/>
      <c r="E41" s="35"/>
      <c r="F41" s="35"/>
      <c r="G41" s="35"/>
      <c r="H41" s="36"/>
      <c r="I41" s="8"/>
      <c r="J41" s="8"/>
      <c r="K41" s="8"/>
    </row>
    <row r="42" spans="1:11" ht="18" customHeight="1" x14ac:dyDescent="0.2">
      <c r="A42" s="8"/>
      <c r="B42" s="8"/>
      <c r="C42" s="8"/>
      <c r="D42" s="8"/>
      <c r="E42" s="8"/>
      <c r="F42" s="8"/>
      <c r="G42" s="8"/>
      <c r="H42" s="8"/>
      <c r="I42" s="8"/>
      <c r="J42" s="8"/>
      <c r="K42" s="8"/>
    </row>
    <row r="43" spans="1:11" ht="18" customHeight="1" x14ac:dyDescent="0.2">
      <c r="A43" s="8"/>
      <c r="B43" s="20" t="s">
        <v>88</v>
      </c>
      <c r="C43" s="93" t="s">
        <v>147</v>
      </c>
      <c r="D43" s="93"/>
      <c r="E43" s="93"/>
      <c r="F43" s="93"/>
      <c r="G43" s="93"/>
      <c r="H43" s="93"/>
      <c r="I43" s="93"/>
      <c r="J43" s="93"/>
      <c r="K43" s="31"/>
    </row>
    <row r="44" spans="1:11" ht="18" customHeight="1" x14ac:dyDescent="0.2">
      <c r="A44" s="8"/>
      <c r="B44" s="8"/>
      <c r="C44" s="93"/>
      <c r="D44" s="93"/>
      <c r="E44" s="93"/>
      <c r="F44" s="93"/>
      <c r="G44" s="93"/>
      <c r="H44" s="93"/>
      <c r="I44" s="93"/>
      <c r="J44" s="93"/>
      <c r="K44" s="8"/>
    </row>
    <row r="45" spans="1:11" ht="18" customHeight="1" x14ac:dyDescent="0.2">
      <c r="A45" s="8"/>
      <c r="B45" s="8"/>
      <c r="C45" s="8"/>
      <c r="D45" s="8"/>
      <c r="E45" s="8"/>
      <c r="F45" s="8"/>
      <c r="G45" s="8"/>
      <c r="H45" s="8"/>
      <c r="I45" s="8"/>
      <c r="J45" s="8"/>
      <c r="K45" s="8"/>
    </row>
    <row r="46" spans="1:11" ht="18" customHeight="1" x14ac:dyDescent="0.2">
      <c r="A46" s="8"/>
      <c r="B46" s="46" t="s">
        <v>132</v>
      </c>
      <c r="C46" s="8"/>
      <c r="D46" s="8"/>
      <c r="E46" s="8"/>
      <c r="F46" s="8"/>
      <c r="G46" s="8"/>
      <c r="H46" s="8"/>
      <c r="I46" s="8"/>
      <c r="J46" s="8"/>
      <c r="K46" s="8"/>
    </row>
    <row r="47" spans="1:11" ht="18" customHeight="1" thickBot="1" x14ac:dyDescent="0.25">
      <c r="A47" s="8"/>
      <c r="B47" s="8"/>
      <c r="C47" s="8"/>
      <c r="D47" s="8"/>
      <c r="E47" s="8"/>
      <c r="F47" s="8"/>
      <c r="G47" s="8"/>
      <c r="H47" s="8"/>
      <c r="I47" s="8"/>
      <c r="J47" s="8"/>
      <c r="K47" s="8"/>
    </row>
    <row r="48" spans="1:11" ht="18" customHeight="1" thickBot="1" x14ac:dyDescent="0.25">
      <c r="A48" s="8"/>
      <c r="B48" s="11" t="s">
        <v>4</v>
      </c>
      <c r="C48" s="12" t="s">
        <v>117</v>
      </c>
      <c r="D48" s="35"/>
      <c r="E48" s="35"/>
      <c r="F48" s="35"/>
      <c r="G48" s="35"/>
      <c r="H48" s="36"/>
      <c r="I48" s="8"/>
      <c r="J48" s="8"/>
      <c r="K48" s="8"/>
    </row>
    <row r="49" spans="1:11" ht="18" customHeight="1" x14ac:dyDescent="0.2">
      <c r="A49" s="8"/>
      <c r="B49" s="8"/>
      <c r="C49" s="8"/>
      <c r="D49" s="8"/>
      <c r="E49" s="8"/>
      <c r="F49" s="8"/>
      <c r="G49" s="8"/>
      <c r="H49" s="8"/>
      <c r="I49" s="8"/>
      <c r="J49" s="8"/>
      <c r="K49" s="8"/>
    </row>
    <row r="50" spans="1:11" ht="18" customHeight="1" x14ac:dyDescent="0.2">
      <c r="A50" s="8"/>
      <c r="B50" s="20" t="s">
        <v>5</v>
      </c>
      <c r="C50" s="93" t="s">
        <v>118</v>
      </c>
      <c r="D50" s="93"/>
      <c r="E50" s="93"/>
      <c r="F50" s="93"/>
      <c r="G50" s="93"/>
      <c r="H50" s="93"/>
      <c r="I50" s="93"/>
      <c r="J50" s="93"/>
      <c r="K50" s="31"/>
    </row>
    <row r="51" spans="1:11" ht="18" customHeight="1" x14ac:dyDescent="0.2">
      <c r="A51" s="8"/>
      <c r="B51" s="8"/>
      <c r="C51" s="93"/>
      <c r="D51" s="93"/>
      <c r="E51" s="93"/>
      <c r="F51" s="93"/>
      <c r="G51" s="93"/>
      <c r="H51" s="93"/>
      <c r="I51" s="93"/>
      <c r="J51" s="93"/>
      <c r="K51" s="31"/>
    </row>
    <row r="52" spans="1:11" ht="18" customHeight="1" x14ac:dyDescent="0.2">
      <c r="A52" s="8"/>
      <c r="B52" s="8"/>
      <c r="C52" s="93"/>
      <c r="D52" s="93"/>
      <c r="E52" s="93"/>
      <c r="F52" s="93"/>
      <c r="G52" s="93"/>
      <c r="H52" s="93"/>
      <c r="I52" s="93"/>
      <c r="J52" s="93"/>
      <c r="K52" s="31"/>
    </row>
    <row r="53" spans="1:11" ht="18" customHeight="1" x14ac:dyDescent="0.2">
      <c r="A53" s="8"/>
      <c r="B53" s="9"/>
      <c r="C53" s="9"/>
      <c r="D53" s="9"/>
      <c r="E53" s="9"/>
      <c r="F53" s="9"/>
      <c r="G53" s="9"/>
      <c r="H53" s="8"/>
      <c r="I53" s="8"/>
      <c r="J53" s="8"/>
      <c r="K53" s="8"/>
    </row>
    <row r="54" spans="1:11" ht="18" customHeight="1" x14ac:dyDescent="0.2">
      <c r="A54" s="8"/>
      <c r="B54" s="46" t="s">
        <v>150</v>
      </c>
      <c r="C54" s="8"/>
      <c r="D54" s="8"/>
      <c r="E54" s="8"/>
      <c r="F54" s="8"/>
      <c r="G54" s="8"/>
      <c r="H54" s="8"/>
      <c r="I54" s="8"/>
      <c r="J54" s="8"/>
      <c r="K54" s="8"/>
    </row>
    <row r="55" spans="1:11" ht="18" customHeight="1" x14ac:dyDescent="0.2">
      <c r="A55" s="8"/>
      <c r="B55" s="8"/>
      <c r="C55" s="8"/>
      <c r="D55" s="8"/>
      <c r="E55" s="8"/>
      <c r="F55" s="8"/>
      <c r="G55" s="8"/>
      <c r="H55" s="8"/>
      <c r="I55" s="8"/>
      <c r="J55" s="8"/>
      <c r="K55" s="8"/>
    </row>
    <row r="56" spans="1:11" ht="18" customHeight="1" x14ac:dyDescent="0.2">
      <c r="A56" s="8"/>
      <c r="B56" s="20" t="s">
        <v>88</v>
      </c>
      <c r="C56" s="93" t="s">
        <v>148</v>
      </c>
      <c r="D56" s="93"/>
      <c r="E56" s="93"/>
      <c r="F56" s="93"/>
      <c r="G56" s="93"/>
      <c r="H56" s="93"/>
      <c r="I56" s="93"/>
      <c r="J56" s="93"/>
      <c r="K56" s="8"/>
    </row>
    <row r="57" spans="1:11" ht="18" customHeight="1" x14ac:dyDescent="0.2">
      <c r="A57" s="8"/>
      <c r="B57" s="8"/>
      <c r="C57" s="93"/>
      <c r="D57" s="93"/>
      <c r="E57" s="93"/>
      <c r="F57" s="93"/>
      <c r="G57" s="93"/>
      <c r="H57" s="93"/>
      <c r="I57" s="93"/>
      <c r="J57" s="93"/>
      <c r="K57" s="8"/>
    </row>
    <row r="58" spans="1:11" ht="18" customHeight="1" x14ac:dyDescent="0.2">
      <c r="A58" s="8"/>
      <c r="B58" s="8"/>
      <c r="C58" s="93" t="s">
        <v>89</v>
      </c>
      <c r="D58" s="93"/>
      <c r="E58" s="93"/>
      <c r="F58" s="93"/>
      <c r="G58" s="93"/>
      <c r="H58" s="93"/>
      <c r="I58" s="93"/>
      <c r="J58" s="93"/>
      <c r="K58" s="8"/>
    </row>
    <row r="59" spans="1:11" ht="18" customHeight="1" x14ac:dyDescent="0.2">
      <c r="A59" s="8"/>
      <c r="B59" s="8"/>
      <c r="C59" s="93"/>
      <c r="D59" s="93"/>
      <c r="E59" s="93"/>
      <c r="F59" s="93"/>
      <c r="G59" s="93"/>
      <c r="H59" s="93"/>
      <c r="I59" s="93"/>
      <c r="J59" s="93"/>
      <c r="K59" s="8"/>
    </row>
    <row r="60" spans="1:11" ht="18" customHeight="1" x14ac:dyDescent="0.2">
      <c r="A60" s="8"/>
      <c r="B60" s="8"/>
      <c r="C60" s="93" t="s">
        <v>149</v>
      </c>
      <c r="D60" s="93"/>
      <c r="E60" s="93"/>
      <c r="F60" s="93"/>
      <c r="G60" s="93"/>
      <c r="H60" s="93"/>
      <c r="I60" s="93"/>
      <c r="J60" s="93"/>
      <c r="K60" s="8"/>
    </row>
    <row r="61" spans="1:11" ht="18" customHeight="1" x14ac:dyDescent="0.2">
      <c r="A61" s="8"/>
      <c r="B61" s="8"/>
      <c r="C61" s="93"/>
      <c r="D61" s="93"/>
      <c r="E61" s="93"/>
      <c r="F61" s="93"/>
      <c r="G61" s="93"/>
      <c r="H61" s="93"/>
      <c r="I61" s="93"/>
      <c r="J61" s="93"/>
      <c r="K61" s="8"/>
    </row>
    <row r="62" spans="1:11" ht="18" customHeight="1" x14ac:dyDescent="0.2">
      <c r="A62" s="8"/>
      <c r="B62" s="8"/>
      <c r="C62" s="23" t="s">
        <v>90</v>
      </c>
      <c r="D62" s="8"/>
      <c r="E62" s="8"/>
      <c r="F62" s="8"/>
      <c r="G62" s="8"/>
      <c r="H62" s="8"/>
      <c r="I62" s="8"/>
      <c r="J62" s="8"/>
      <c r="K62" s="8"/>
    </row>
    <row r="63" spans="1:11" ht="18" customHeight="1" x14ac:dyDescent="0.2">
      <c r="A63" s="8"/>
      <c r="B63" s="8"/>
      <c r="C63" s="8"/>
      <c r="D63" s="8"/>
      <c r="E63" s="8"/>
      <c r="F63" s="8"/>
      <c r="G63" s="8"/>
      <c r="H63" s="8"/>
      <c r="I63" s="8"/>
      <c r="J63" s="8"/>
      <c r="K63" s="8"/>
    </row>
    <row r="64" spans="1:11" ht="18" customHeight="1" x14ac:dyDescent="0.2">
      <c r="A64" s="8"/>
      <c r="B64" s="21" t="s">
        <v>85</v>
      </c>
      <c r="C64" s="51" t="s">
        <v>128</v>
      </c>
      <c r="D64" s="8"/>
      <c r="E64" s="8"/>
      <c r="F64" s="8"/>
      <c r="G64" s="8"/>
      <c r="H64" s="8"/>
      <c r="I64" s="8"/>
      <c r="J64" s="8"/>
      <c r="K64" s="8"/>
    </row>
    <row r="65" spans="1:11" ht="18" customHeight="1" x14ac:dyDescent="0.2">
      <c r="A65" s="8"/>
      <c r="B65" s="8"/>
      <c r="C65" s="8"/>
      <c r="D65" s="8"/>
      <c r="E65" s="8"/>
      <c r="F65" s="8"/>
      <c r="G65" s="8"/>
      <c r="H65" s="8"/>
      <c r="I65" s="8"/>
      <c r="J65" s="8"/>
      <c r="K65" s="8"/>
    </row>
    <row r="66" spans="1:11" ht="18" customHeight="1" x14ac:dyDescent="0.2">
      <c r="A66" s="8"/>
      <c r="B66" s="21" t="s">
        <v>85</v>
      </c>
      <c r="C66" s="51" t="s">
        <v>129</v>
      </c>
      <c r="D66" s="8"/>
      <c r="E66" s="8"/>
      <c r="F66" s="8"/>
      <c r="G66" s="8"/>
      <c r="H66" s="8"/>
      <c r="I66" s="8"/>
      <c r="J66" s="8"/>
      <c r="K66" s="8"/>
    </row>
    <row r="67" spans="1:11" ht="18" customHeight="1" x14ac:dyDescent="0.2">
      <c r="A67" s="8"/>
      <c r="B67" s="8"/>
      <c r="C67" s="8"/>
      <c r="D67" s="8"/>
      <c r="E67" s="8"/>
      <c r="F67" s="8"/>
      <c r="G67" s="8"/>
      <c r="H67" s="8"/>
      <c r="I67" s="8"/>
      <c r="J67" s="8"/>
      <c r="K67" s="8"/>
    </row>
    <row r="68" spans="1:11" ht="18" customHeight="1" x14ac:dyDescent="0.2">
      <c r="A68" s="8"/>
      <c r="B68" s="8"/>
      <c r="C68" s="8"/>
      <c r="D68" s="8"/>
      <c r="E68" s="8"/>
      <c r="F68" s="8"/>
      <c r="G68" s="8"/>
      <c r="H68" s="8"/>
      <c r="I68" s="8"/>
      <c r="J68" s="8"/>
      <c r="K68" s="8"/>
    </row>
    <row r="69" spans="1:11" ht="23.25" x14ac:dyDescent="0.2">
      <c r="A69" s="8"/>
      <c r="B69" s="32" t="s">
        <v>142</v>
      </c>
      <c r="C69" s="10"/>
      <c r="D69" s="10"/>
      <c r="E69" s="10"/>
      <c r="F69" s="10"/>
      <c r="G69" s="10"/>
      <c r="H69" s="10"/>
      <c r="I69" s="10"/>
      <c r="J69" s="10"/>
      <c r="K69" s="8"/>
    </row>
    <row r="70" spans="1:11" ht="18" customHeight="1" x14ac:dyDescent="0.2">
      <c r="A70" s="8"/>
      <c r="B70" s="8"/>
      <c r="C70" s="8"/>
      <c r="D70" s="8"/>
      <c r="E70" s="8"/>
      <c r="F70" s="8"/>
      <c r="G70" s="8"/>
      <c r="H70" s="8"/>
      <c r="I70" s="8"/>
      <c r="J70" s="8"/>
      <c r="K70" s="8"/>
    </row>
    <row r="71" spans="1:11" ht="18" customHeight="1" x14ac:dyDescent="0.2">
      <c r="A71" s="8"/>
      <c r="B71" s="83" t="s">
        <v>141</v>
      </c>
      <c r="C71" s="83"/>
      <c r="D71" s="83"/>
      <c r="E71" s="83"/>
      <c r="F71" s="83"/>
      <c r="G71" s="83"/>
      <c r="H71" s="83"/>
      <c r="I71" s="83"/>
      <c r="J71" s="83"/>
      <c r="K71" s="8"/>
    </row>
    <row r="72" spans="1:11" ht="18" customHeight="1" x14ac:dyDescent="0.2">
      <c r="A72" s="8"/>
      <c r="B72" s="83"/>
      <c r="C72" s="83"/>
      <c r="D72" s="83"/>
      <c r="E72" s="83"/>
      <c r="F72" s="83"/>
      <c r="G72" s="83"/>
      <c r="H72" s="83"/>
      <c r="I72" s="83"/>
      <c r="J72" s="83"/>
      <c r="K72" s="8"/>
    </row>
    <row r="73" spans="1:11" ht="18" customHeight="1" x14ac:dyDescent="0.2">
      <c r="A73" s="8"/>
      <c r="B73" s="8"/>
      <c r="C73" s="8"/>
      <c r="D73" s="8"/>
      <c r="E73" s="8"/>
      <c r="F73" s="8"/>
      <c r="G73" s="8"/>
      <c r="H73" s="8"/>
      <c r="I73" s="8"/>
      <c r="J73" s="8"/>
      <c r="K73" s="8"/>
    </row>
    <row r="74" spans="1:11" ht="18" customHeight="1" x14ac:dyDescent="0.2">
      <c r="A74" s="8"/>
      <c r="C74" s="34" t="s">
        <v>98</v>
      </c>
      <c r="E74" s="8"/>
      <c r="F74" s="9"/>
      <c r="G74" s="34" t="s">
        <v>94</v>
      </c>
      <c r="J74" s="8"/>
      <c r="K74" s="8"/>
    </row>
    <row r="75" spans="1:11" ht="18" customHeight="1" x14ac:dyDescent="0.2">
      <c r="A75" s="8"/>
      <c r="C75" s="40" t="s">
        <v>99</v>
      </c>
      <c r="D75" s="40" t="s">
        <v>109</v>
      </c>
      <c r="E75" s="40" t="s">
        <v>95</v>
      </c>
      <c r="G75" s="13" t="s">
        <v>53</v>
      </c>
      <c r="H75" s="14" t="s">
        <v>92</v>
      </c>
      <c r="J75" s="8"/>
      <c r="K75" s="8"/>
    </row>
    <row r="76" spans="1:11" ht="18" customHeight="1" x14ac:dyDescent="0.25">
      <c r="A76" s="8"/>
      <c r="C76" s="18" t="s">
        <v>105</v>
      </c>
      <c r="D76" s="18" t="s">
        <v>112</v>
      </c>
      <c r="E76" s="33" t="s">
        <v>106</v>
      </c>
      <c r="G76" s="18" t="s">
        <v>100</v>
      </c>
      <c r="H76" s="54">
        <f>MATCH(G76,$C$76:$C$80,0)</f>
        <v>3</v>
      </c>
      <c r="I76" s="55" t="s">
        <v>108</v>
      </c>
      <c r="J76" s="8"/>
      <c r="K76" s="8"/>
    </row>
    <row r="77" spans="1:11" ht="18" customHeight="1" x14ac:dyDescent="0.2">
      <c r="A77" s="8"/>
      <c r="C77" s="18" t="s">
        <v>96</v>
      </c>
      <c r="D77" s="18" t="s">
        <v>113</v>
      </c>
      <c r="E77" s="33" t="s">
        <v>97</v>
      </c>
      <c r="F77" s="31"/>
      <c r="J77" s="8"/>
      <c r="K77" s="8"/>
    </row>
    <row r="78" spans="1:11" ht="18" customHeight="1" x14ac:dyDescent="0.2">
      <c r="A78" s="8"/>
      <c r="C78" s="18" t="s">
        <v>100</v>
      </c>
      <c r="D78" s="18" t="s">
        <v>114</v>
      </c>
      <c r="E78" s="33" t="s">
        <v>101</v>
      </c>
      <c r="F78" s="31"/>
      <c r="G78" s="34" t="s">
        <v>93</v>
      </c>
      <c r="J78" s="8"/>
      <c r="K78" s="8"/>
    </row>
    <row r="79" spans="1:11" ht="18" customHeight="1" x14ac:dyDescent="0.2">
      <c r="A79" s="8"/>
      <c r="C79" s="18" t="s">
        <v>103</v>
      </c>
      <c r="D79" s="18" t="s">
        <v>111</v>
      </c>
      <c r="E79" s="33" t="s">
        <v>104</v>
      </c>
      <c r="F79" s="31"/>
      <c r="G79" s="13" t="s">
        <v>92</v>
      </c>
      <c r="H79" s="14" t="s">
        <v>3</v>
      </c>
      <c r="J79" s="8"/>
      <c r="K79" s="8"/>
    </row>
    <row r="80" spans="1:11" ht="18" customHeight="1" x14ac:dyDescent="0.25">
      <c r="A80" s="8"/>
      <c r="C80" s="18" t="s">
        <v>107</v>
      </c>
      <c r="D80" s="18" t="s">
        <v>110</v>
      </c>
      <c r="E80" s="33" t="s">
        <v>45</v>
      </c>
      <c r="F80" s="9"/>
      <c r="G80" s="18">
        <f>H76</f>
        <v>3</v>
      </c>
      <c r="H80" s="52" t="str">
        <f>INDEX($E$76:$E$80,G80)</f>
        <v>Montana</v>
      </c>
      <c r="I80" s="55" t="s">
        <v>102</v>
      </c>
      <c r="J80" s="8"/>
      <c r="K80" s="8"/>
    </row>
    <row r="81" spans="1:11" ht="18" customHeight="1" x14ac:dyDescent="0.2">
      <c r="A81" s="8"/>
      <c r="B81" s="8"/>
      <c r="C81" s="8"/>
      <c r="D81" s="8"/>
      <c r="E81" s="8"/>
      <c r="F81" s="8"/>
      <c r="G81" s="8"/>
      <c r="H81" s="8"/>
      <c r="I81" s="8"/>
      <c r="J81" s="8"/>
      <c r="K81" s="8"/>
    </row>
    <row r="82" spans="1:11" ht="18" customHeight="1" x14ac:dyDescent="0.2">
      <c r="A82" s="8"/>
      <c r="B82" s="46" t="s">
        <v>137</v>
      </c>
      <c r="C82" s="8"/>
      <c r="D82" s="8"/>
      <c r="E82" s="8"/>
      <c r="F82" s="8"/>
      <c r="G82" s="8"/>
      <c r="H82" s="8"/>
      <c r="I82" s="8"/>
      <c r="J82" s="8"/>
      <c r="K82" s="8"/>
    </row>
    <row r="83" spans="1:11" ht="18" customHeight="1" thickBot="1" x14ac:dyDescent="0.25">
      <c r="A83" s="8"/>
      <c r="B83" s="8"/>
      <c r="C83" s="8"/>
      <c r="D83" s="8"/>
      <c r="E83" s="8"/>
      <c r="F83" s="8"/>
      <c r="G83" s="8"/>
      <c r="H83" s="8"/>
      <c r="I83" s="8"/>
      <c r="J83" s="8"/>
      <c r="K83" s="8"/>
    </row>
    <row r="84" spans="1:11" ht="18" customHeight="1" thickBot="1" x14ac:dyDescent="0.25">
      <c r="A84" s="8"/>
      <c r="B84" s="11" t="s">
        <v>2</v>
      </c>
      <c r="C84" s="94" t="s">
        <v>91</v>
      </c>
      <c r="D84" s="95"/>
      <c r="E84" s="95"/>
      <c r="F84" s="95"/>
      <c r="G84" s="96"/>
      <c r="I84" s="8"/>
      <c r="J84" s="8"/>
      <c r="K84" s="8"/>
    </row>
    <row r="85" spans="1:11" ht="18" customHeight="1" x14ac:dyDescent="0.2">
      <c r="A85" s="8"/>
      <c r="B85" s="8"/>
      <c r="C85" s="8"/>
      <c r="D85" s="8"/>
      <c r="E85" s="8"/>
      <c r="F85" s="8"/>
      <c r="G85" s="8"/>
      <c r="H85" s="8"/>
      <c r="I85" s="8"/>
      <c r="J85" s="8"/>
      <c r="K85" s="8"/>
    </row>
    <row r="86" spans="1:11" ht="18" customHeight="1" x14ac:dyDescent="0.2">
      <c r="A86" s="8"/>
      <c r="B86" s="8"/>
      <c r="C86" s="8"/>
      <c r="D86" s="8"/>
      <c r="E86" s="8"/>
      <c r="F86" s="8"/>
      <c r="G86" s="8"/>
      <c r="H86" s="8"/>
      <c r="I86" s="13" t="s">
        <v>99</v>
      </c>
      <c r="J86" s="14" t="s">
        <v>23</v>
      </c>
      <c r="K86" s="8"/>
    </row>
    <row r="87" spans="1:11" ht="18" customHeight="1" x14ac:dyDescent="0.2">
      <c r="A87" s="8"/>
      <c r="B87" s="11" t="s">
        <v>133</v>
      </c>
      <c r="C87" s="37" t="s">
        <v>139</v>
      </c>
      <c r="D87" s="15"/>
      <c r="E87" s="15"/>
      <c r="F87" s="16"/>
      <c r="G87" s="8"/>
      <c r="H87" s="8"/>
      <c r="I87" s="17" t="s">
        <v>100</v>
      </c>
      <c r="J87" s="19">
        <f>MATCH(I87,$C$76:$C$80,0)</f>
        <v>3</v>
      </c>
      <c r="K87" s="8"/>
    </row>
    <row r="88" spans="1:11" ht="18" customHeight="1" x14ac:dyDescent="0.2">
      <c r="A88" s="8"/>
      <c r="B88" s="8"/>
      <c r="C88" s="8"/>
      <c r="D88" s="8"/>
      <c r="E88" s="8"/>
      <c r="F88" s="8"/>
      <c r="G88" s="8"/>
      <c r="H88" s="8"/>
      <c r="I88" s="8"/>
      <c r="J88" s="8"/>
      <c r="K88" s="8"/>
    </row>
    <row r="89" spans="1:11" ht="18" customHeight="1" x14ac:dyDescent="0.2">
      <c r="A89" s="8"/>
      <c r="B89" s="20" t="s">
        <v>5</v>
      </c>
      <c r="C89" s="93" t="s">
        <v>138</v>
      </c>
      <c r="D89" s="93"/>
      <c r="E89" s="93"/>
      <c r="F89" s="93"/>
      <c r="G89" s="93"/>
      <c r="H89" s="93"/>
      <c r="I89" s="93"/>
      <c r="J89" s="93"/>
      <c r="K89" s="8"/>
    </row>
    <row r="90" spans="1:11" ht="18" customHeight="1" x14ac:dyDescent="0.2">
      <c r="A90" s="8"/>
      <c r="B90" s="8"/>
      <c r="C90" s="93"/>
      <c r="D90" s="93"/>
      <c r="E90" s="93"/>
      <c r="F90" s="93"/>
      <c r="G90" s="93"/>
      <c r="H90" s="93"/>
      <c r="I90" s="93"/>
      <c r="J90" s="93"/>
      <c r="K90" s="8"/>
    </row>
    <row r="91" spans="1:11" ht="18" customHeight="1" x14ac:dyDescent="0.2">
      <c r="A91" s="8"/>
      <c r="B91" s="8"/>
      <c r="C91" s="93" t="s">
        <v>146</v>
      </c>
      <c r="D91" s="93"/>
      <c r="E91" s="93"/>
      <c r="F91" s="93"/>
      <c r="G91" s="93"/>
      <c r="H91" s="93"/>
      <c r="I91" s="93"/>
      <c r="J91" s="93"/>
      <c r="K91" s="8"/>
    </row>
    <row r="92" spans="1:11" ht="18" customHeight="1" x14ac:dyDescent="0.2">
      <c r="A92" s="8"/>
      <c r="B92" s="8"/>
      <c r="C92" s="93"/>
      <c r="D92" s="93"/>
      <c r="E92" s="93"/>
      <c r="F92" s="93"/>
      <c r="G92" s="93"/>
      <c r="H92" s="93"/>
      <c r="I92" s="93"/>
      <c r="J92" s="93"/>
      <c r="K92" s="8"/>
    </row>
    <row r="93" spans="1:11" ht="18" customHeight="1" x14ac:dyDescent="0.2">
      <c r="A93" s="8"/>
      <c r="B93" s="8"/>
      <c r="C93" s="8"/>
      <c r="D93" s="8"/>
      <c r="E93" s="8"/>
      <c r="F93" s="8"/>
      <c r="G93" s="8"/>
      <c r="H93" s="8"/>
      <c r="I93" s="8"/>
      <c r="J93" s="8"/>
      <c r="K93" s="8"/>
    </row>
    <row r="94" spans="1:11" ht="18" customHeight="1" x14ac:dyDescent="0.2">
      <c r="A94" s="8"/>
      <c r="B94" s="46" t="s">
        <v>140</v>
      </c>
      <c r="C94" s="8"/>
      <c r="D94" s="8"/>
      <c r="E94" s="8"/>
      <c r="F94" s="8"/>
      <c r="G94" s="8"/>
      <c r="H94" s="8"/>
      <c r="I94" s="8"/>
      <c r="J94" s="8"/>
      <c r="K94" s="8"/>
    </row>
    <row r="95" spans="1:11" ht="18" customHeight="1" thickBot="1" x14ac:dyDescent="0.25">
      <c r="A95" s="8"/>
      <c r="B95" s="8"/>
      <c r="C95" s="8"/>
      <c r="D95" s="8"/>
      <c r="E95" s="8"/>
      <c r="F95" s="8"/>
      <c r="G95" s="8"/>
      <c r="H95" s="8"/>
      <c r="I95" s="8"/>
      <c r="J95" s="8"/>
      <c r="K95" s="8"/>
    </row>
    <row r="96" spans="1:11" ht="18" customHeight="1" thickBot="1" x14ac:dyDescent="0.25">
      <c r="A96" s="8"/>
      <c r="B96" s="11" t="s">
        <v>2</v>
      </c>
      <c r="C96" s="12" t="s">
        <v>143</v>
      </c>
      <c r="D96" s="35"/>
      <c r="E96" s="35"/>
      <c r="F96" s="35"/>
      <c r="G96" s="36"/>
      <c r="I96" s="8"/>
      <c r="J96" s="8"/>
      <c r="K96" s="8"/>
    </row>
    <row r="97" spans="1:11" ht="18" customHeight="1" x14ac:dyDescent="0.2">
      <c r="A97" s="8"/>
      <c r="B97" s="8"/>
      <c r="C97" s="8"/>
      <c r="D97" s="8"/>
      <c r="E97" s="8"/>
      <c r="F97" s="8"/>
      <c r="G97" s="8"/>
      <c r="H97" s="8"/>
      <c r="I97" s="8"/>
      <c r="J97" s="8"/>
      <c r="K97" s="8"/>
    </row>
    <row r="98" spans="1:11" ht="18" customHeight="1" x14ac:dyDescent="0.2">
      <c r="A98" s="8"/>
      <c r="B98" s="20" t="s">
        <v>88</v>
      </c>
      <c r="C98" s="56" t="s">
        <v>145</v>
      </c>
      <c r="D98" s="8"/>
      <c r="E98" s="8"/>
      <c r="F98" s="8"/>
      <c r="G98" s="8"/>
      <c r="H98" s="8"/>
      <c r="I98" s="8"/>
      <c r="J98" s="8"/>
      <c r="K98" s="8"/>
    </row>
    <row r="99" spans="1:11" ht="18" customHeight="1" x14ac:dyDescent="0.2">
      <c r="A99" s="8"/>
      <c r="B99" s="8"/>
      <c r="C99" s="8"/>
      <c r="D99" s="8"/>
      <c r="E99" s="8"/>
      <c r="F99" s="8"/>
      <c r="G99" s="8"/>
      <c r="H99" s="8"/>
      <c r="I99" s="8"/>
      <c r="J99" s="8"/>
      <c r="K99" s="8"/>
    </row>
    <row r="100" spans="1:11" ht="18" customHeight="1" x14ac:dyDescent="0.2">
      <c r="A100" s="8"/>
      <c r="B100" s="8"/>
      <c r="C100" s="56" t="s">
        <v>144</v>
      </c>
      <c r="D100" s="8"/>
      <c r="E100" s="8"/>
      <c r="F100" s="8"/>
      <c r="G100" s="8"/>
      <c r="H100" s="8"/>
      <c r="I100" s="8"/>
      <c r="J100" s="8"/>
      <c r="K100" s="8"/>
    </row>
    <row r="101" spans="1:11" ht="18" customHeight="1" x14ac:dyDescent="0.2">
      <c r="A101" s="8"/>
      <c r="B101" s="8"/>
      <c r="C101" s="8"/>
      <c r="D101" s="8"/>
      <c r="E101" s="8"/>
      <c r="F101" s="8"/>
      <c r="G101" s="8"/>
      <c r="H101" s="8"/>
      <c r="I101" s="8"/>
      <c r="J101" s="8"/>
      <c r="K101" s="8"/>
    </row>
    <row r="102" spans="1:11" ht="18" customHeight="1" x14ac:dyDescent="0.2">
      <c r="A102" s="8"/>
      <c r="B102" s="8"/>
      <c r="C102" s="8"/>
      <c r="D102" s="8"/>
      <c r="E102" s="8"/>
      <c r="F102" s="8"/>
      <c r="G102" s="8"/>
      <c r="H102" s="13" t="s">
        <v>23</v>
      </c>
      <c r="I102" s="14" t="s">
        <v>109</v>
      </c>
      <c r="J102" s="14" t="s">
        <v>95</v>
      </c>
      <c r="K102" s="8"/>
    </row>
    <row r="103" spans="1:11" ht="18" customHeight="1" x14ac:dyDescent="0.2">
      <c r="A103" s="8"/>
      <c r="B103" s="11" t="s">
        <v>4</v>
      </c>
      <c r="C103" s="37" t="s">
        <v>115</v>
      </c>
      <c r="D103" s="15"/>
      <c r="E103" s="15"/>
      <c r="F103" s="16"/>
      <c r="G103" s="8"/>
      <c r="H103" s="18">
        <v>3</v>
      </c>
      <c r="I103" s="19" t="str">
        <f>INDEX(D$76:D$80,$H103)</f>
        <v>1.02M</v>
      </c>
      <c r="J103" s="19" t="str">
        <f>INDEX(E$76:E$80,$H103)</f>
        <v>Montana</v>
      </c>
      <c r="K103" s="8"/>
    </row>
    <row r="104" spans="1:11" ht="18" customHeight="1" x14ac:dyDescent="0.2">
      <c r="A104" s="8"/>
      <c r="B104" s="8"/>
      <c r="C104" s="8"/>
      <c r="D104" s="8"/>
      <c r="E104" s="8"/>
      <c r="F104" s="8"/>
      <c r="G104" s="8"/>
      <c r="H104" s="8"/>
      <c r="I104" s="8"/>
      <c r="J104" s="8"/>
      <c r="K104" s="8"/>
    </row>
    <row r="105" spans="1:11" ht="18" customHeight="1" x14ac:dyDescent="0.2">
      <c r="A105" s="8"/>
      <c r="B105" s="8"/>
      <c r="C105" s="8"/>
      <c r="D105" s="8"/>
      <c r="E105" s="8"/>
      <c r="F105" s="8"/>
      <c r="G105" s="8"/>
      <c r="H105" s="13" t="s">
        <v>23</v>
      </c>
      <c r="I105" s="13" t="s">
        <v>24</v>
      </c>
      <c r="J105" s="14" t="s">
        <v>3</v>
      </c>
      <c r="K105" s="8"/>
    </row>
    <row r="106" spans="1:11" ht="18" customHeight="1" x14ac:dyDescent="0.2">
      <c r="A106" s="8"/>
      <c r="B106" s="11" t="s">
        <v>4</v>
      </c>
      <c r="C106" s="37" t="s">
        <v>116</v>
      </c>
      <c r="D106" s="15"/>
      <c r="E106" s="15"/>
      <c r="F106" s="16"/>
      <c r="G106" s="8"/>
      <c r="H106" s="18">
        <v>3</v>
      </c>
      <c r="I106" s="18">
        <v>2</v>
      </c>
      <c r="J106" s="19" t="str">
        <f>INDEX($C$76:$E$80,H106,I106)</f>
        <v>1.02M</v>
      </c>
      <c r="K106" s="8"/>
    </row>
    <row r="107" spans="1:11" ht="18" customHeight="1" x14ac:dyDescent="0.2">
      <c r="A107" s="8"/>
      <c r="B107" s="8"/>
      <c r="C107" s="8"/>
      <c r="D107" s="8"/>
      <c r="E107" s="8"/>
      <c r="F107" s="8"/>
      <c r="G107" s="8"/>
      <c r="H107" s="18">
        <v>1</v>
      </c>
      <c r="I107" s="18">
        <v>3</v>
      </c>
      <c r="J107" s="19" t="str">
        <f>INDEX($C$76:$E$80,H107,I107)</f>
        <v>California</v>
      </c>
      <c r="K107" s="8"/>
    </row>
    <row r="108" spans="1:11" ht="18" customHeight="1" x14ac:dyDescent="0.2">
      <c r="A108" s="8"/>
      <c r="B108" s="8"/>
      <c r="C108" s="8"/>
      <c r="D108" s="8"/>
      <c r="E108" s="8"/>
      <c r="F108" s="8"/>
      <c r="G108" s="8"/>
      <c r="H108" s="8"/>
      <c r="I108" s="8"/>
      <c r="J108" s="8"/>
      <c r="K108" s="8"/>
    </row>
    <row r="109" spans="1:11" ht="18" customHeight="1" x14ac:dyDescent="0.2">
      <c r="A109" s="8"/>
      <c r="B109" s="8"/>
      <c r="C109" s="8"/>
      <c r="D109" s="8"/>
      <c r="E109" s="8"/>
      <c r="F109" s="8"/>
      <c r="G109" s="8"/>
      <c r="H109" s="8"/>
      <c r="I109" s="8"/>
      <c r="J109" s="8"/>
      <c r="K109" s="8"/>
    </row>
    <row r="110" spans="1:11" ht="23.25" x14ac:dyDescent="0.2">
      <c r="A110" s="8"/>
      <c r="B110" s="32" t="s">
        <v>69</v>
      </c>
      <c r="C110" s="10"/>
      <c r="D110" s="10"/>
      <c r="E110" s="10"/>
      <c r="F110" s="10"/>
      <c r="G110" s="10"/>
      <c r="H110" s="10"/>
      <c r="I110" s="10"/>
      <c r="J110" s="10"/>
      <c r="K110" s="8"/>
    </row>
    <row r="111" spans="1:11" ht="18" customHeight="1" x14ac:dyDescent="0.2">
      <c r="A111" s="8"/>
      <c r="B111" s="8"/>
      <c r="C111" s="8"/>
      <c r="D111" s="8"/>
      <c r="E111" s="8"/>
      <c r="F111" s="8"/>
      <c r="G111" s="8"/>
      <c r="H111" s="8"/>
      <c r="I111" s="8"/>
      <c r="J111" s="8"/>
      <c r="K111" s="8"/>
    </row>
    <row r="112" spans="1:11" ht="18" customHeight="1" x14ac:dyDescent="0.2">
      <c r="A112" s="8"/>
      <c r="B112" s="8"/>
      <c r="C112" s="40" t="s">
        <v>50</v>
      </c>
      <c r="D112" s="41" t="s">
        <v>14</v>
      </c>
      <c r="F112" s="8"/>
      <c r="G112" s="57" t="s">
        <v>120</v>
      </c>
      <c r="H112" s="44" t="s">
        <v>65</v>
      </c>
      <c r="I112" s="44" t="s">
        <v>58</v>
      </c>
      <c r="J112" s="8"/>
      <c r="K112" s="8"/>
    </row>
    <row r="113" spans="1:11" ht="18" customHeight="1" x14ac:dyDescent="0.2">
      <c r="A113" s="8"/>
      <c r="B113" s="8"/>
      <c r="C113" s="18" t="s">
        <v>59</v>
      </c>
      <c r="D113" s="42">
        <v>10</v>
      </c>
      <c r="F113" s="11" t="s">
        <v>66</v>
      </c>
      <c r="G113" s="17" t="s">
        <v>64</v>
      </c>
      <c r="H113" s="43">
        <f>VLOOKUP(G113,$C$113:$D$117,2,FALSE)</f>
        <v>20</v>
      </c>
      <c r="I113" s="43">
        <f>INDEX($D$113:$D$117,MATCH(G113,$C$113:$C$117,0))</f>
        <v>20</v>
      </c>
      <c r="J113" s="8"/>
      <c r="K113" s="8"/>
    </row>
    <row r="114" spans="1:11" ht="18" customHeight="1" x14ac:dyDescent="0.2">
      <c r="A114" s="8"/>
      <c r="B114" s="8"/>
      <c r="C114" s="18" t="s">
        <v>60</v>
      </c>
      <c r="D114" s="42">
        <v>20</v>
      </c>
      <c r="F114" s="11" t="s">
        <v>67</v>
      </c>
      <c r="G114" s="17" t="s">
        <v>61</v>
      </c>
      <c r="H114" s="43">
        <f>VLOOKUP(G114,$C$113:$D$117,2,FALSE)</f>
        <v>30</v>
      </c>
      <c r="I114" s="43">
        <f>INDEX($D$113:$D$117,MATCH(G114,$C$113:$C$117,0))</f>
        <v>30</v>
      </c>
      <c r="J114" s="8"/>
      <c r="K114" s="8"/>
    </row>
    <row r="115" spans="1:11" ht="18" customHeight="1" x14ac:dyDescent="0.2">
      <c r="A115" s="8"/>
      <c r="B115" s="8"/>
      <c r="C115" s="18" t="s">
        <v>62</v>
      </c>
      <c r="D115" s="42">
        <v>30</v>
      </c>
      <c r="F115" s="11" t="s">
        <v>68</v>
      </c>
      <c r="G115" s="17" t="s">
        <v>122</v>
      </c>
      <c r="H115" s="43">
        <f>VLOOKUP(G115,$C$113:$D$117,2,FALSE)</f>
        <v>40</v>
      </c>
      <c r="I115" s="43">
        <f>INDEX($D$113:$D$117,MATCH(G115,$C$113:$C$117,0))</f>
        <v>40</v>
      </c>
      <c r="J115" s="8"/>
      <c r="K115" s="8"/>
    </row>
    <row r="116" spans="1:11" ht="18" customHeight="1" x14ac:dyDescent="0.2">
      <c r="A116" s="8"/>
      <c r="B116" s="8"/>
      <c r="C116" s="18" t="s">
        <v>119</v>
      </c>
      <c r="D116" s="42">
        <v>40</v>
      </c>
      <c r="K116" s="8"/>
    </row>
    <row r="117" spans="1:11" ht="18" customHeight="1" x14ac:dyDescent="0.2">
      <c r="A117" s="8"/>
      <c r="B117" s="8"/>
      <c r="C117" s="18" t="s">
        <v>63</v>
      </c>
      <c r="D117" s="42">
        <v>50</v>
      </c>
      <c r="J117" s="8"/>
      <c r="K117" s="8"/>
    </row>
    <row r="118" spans="1:11" ht="18" customHeight="1" x14ac:dyDescent="0.2">
      <c r="A118" s="8"/>
      <c r="B118" s="8"/>
      <c r="C118" s="8"/>
      <c r="G118" s="8"/>
      <c r="H118" s="8"/>
      <c r="I118" s="8"/>
      <c r="J118" s="8"/>
      <c r="K118" s="8"/>
    </row>
    <row r="119" spans="1:11" ht="18" customHeight="1" x14ac:dyDescent="0.2">
      <c r="A119" s="8"/>
      <c r="B119" s="46" t="s">
        <v>123</v>
      </c>
      <c r="C119" s="8"/>
      <c r="G119" s="8"/>
      <c r="H119" s="8"/>
      <c r="I119" s="8"/>
      <c r="J119" s="8"/>
      <c r="K119" s="8"/>
    </row>
    <row r="120" spans="1:11" ht="18" customHeight="1" x14ac:dyDescent="0.2">
      <c r="A120" s="8"/>
      <c r="B120" s="8"/>
      <c r="C120" s="8"/>
      <c r="G120" s="8"/>
      <c r="H120" s="8"/>
      <c r="I120" s="8"/>
      <c r="J120" s="8"/>
      <c r="K120" s="8"/>
    </row>
    <row r="121" spans="1:11" ht="18" customHeight="1" x14ac:dyDescent="0.2">
      <c r="A121" s="8"/>
      <c r="B121" s="8"/>
      <c r="C121" s="93" t="s">
        <v>126</v>
      </c>
      <c r="D121" s="93"/>
      <c r="E121" s="93"/>
      <c r="F121" s="93"/>
      <c r="G121" s="93"/>
      <c r="H121" s="93"/>
      <c r="I121" s="93"/>
      <c r="J121" s="93"/>
      <c r="K121" s="8"/>
    </row>
    <row r="122" spans="1:11" ht="18" customHeight="1" x14ac:dyDescent="0.2">
      <c r="A122" s="8"/>
      <c r="B122" s="8"/>
      <c r="C122" s="8"/>
      <c r="D122" s="8"/>
      <c r="E122" s="8"/>
      <c r="F122" s="8"/>
      <c r="G122" s="8"/>
      <c r="H122" s="8"/>
      <c r="I122" s="8"/>
      <c r="J122" s="8"/>
      <c r="K122" s="8"/>
    </row>
    <row r="123" spans="1:11" ht="18" customHeight="1" x14ac:dyDescent="0.2">
      <c r="A123" s="8"/>
      <c r="B123" s="46" t="s">
        <v>124</v>
      </c>
      <c r="C123" s="8"/>
      <c r="G123" s="8"/>
      <c r="H123" s="8"/>
      <c r="I123" s="8"/>
      <c r="J123" s="8"/>
      <c r="K123" s="8"/>
    </row>
    <row r="124" spans="1:11" ht="18" customHeight="1" x14ac:dyDescent="0.2">
      <c r="A124" s="8"/>
      <c r="B124" s="8"/>
      <c r="C124" s="8"/>
      <c r="G124" s="8"/>
      <c r="H124" s="8"/>
      <c r="I124" s="8"/>
      <c r="J124" s="8"/>
      <c r="K124" s="8"/>
    </row>
    <row r="125" spans="1:11" ht="18" customHeight="1" x14ac:dyDescent="0.2">
      <c r="A125" s="8"/>
      <c r="B125" s="8"/>
      <c r="C125" s="93" t="s">
        <v>127</v>
      </c>
      <c r="D125" s="93"/>
      <c r="E125" s="93"/>
      <c r="F125" s="93"/>
      <c r="G125" s="93"/>
      <c r="H125" s="93"/>
      <c r="I125" s="93"/>
      <c r="J125" s="93"/>
      <c r="K125" s="8"/>
    </row>
    <row r="126" spans="1:11" ht="18" customHeight="1" x14ac:dyDescent="0.2">
      <c r="A126" s="8"/>
      <c r="B126" s="8"/>
      <c r="C126" s="8"/>
      <c r="D126" s="8"/>
      <c r="E126" s="8"/>
      <c r="F126" s="8"/>
      <c r="G126" s="8"/>
      <c r="H126" s="8"/>
      <c r="I126" s="8"/>
      <c r="J126" s="8"/>
      <c r="K126" s="8"/>
    </row>
    <row r="127" spans="1:11" ht="18" customHeight="1" x14ac:dyDescent="0.2">
      <c r="A127" s="8"/>
      <c r="B127" s="46" t="s">
        <v>121</v>
      </c>
      <c r="C127" s="8"/>
      <c r="G127" s="8"/>
      <c r="H127" s="8"/>
      <c r="I127" s="8"/>
      <c r="J127" s="8"/>
      <c r="K127" s="8"/>
    </row>
    <row r="128" spans="1:11" ht="18" customHeight="1" x14ac:dyDescent="0.2">
      <c r="A128" s="8"/>
      <c r="B128" s="8"/>
      <c r="C128" s="8"/>
      <c r="G128" s="8"/>
      <c r="H128" s="8"/>
      <c r="I128" s="8"/>
      <c r="J128" s="8"/>
      <c r="K128" s="8"/>
    </row>
    <row r="129" spans="1:11" ht="18" customHeight="1" x14ac:dyDescent="0.2">
      <c r="A129" s="8"/>
      <c r="B129" s="8"/>
      <c r="C129" s="93" t="s">
        <v>125</v>
      </c>
      <c r="D129" s="93"/>
      <c r="E129" s="93"/>
      <c r="F129" s="93"/>
      <c r="G129" s="93"/>
      <c r="H129" s="93"/>
      <c r="I129" s="93"/>
      <c r="J129" s="93"/>
      <c r="K129" s="8"/>
    </row>
    <row r="130" spans="1:11" ht="18" customHeight="1" x14ac:dyDescent="0.2">
      <c r="A130" s="8"/>
      <c r="B130" s="8"/>
      <c r="C130" s="8"/>
      <c r="D130" s="8"/>
      <c r="E130" s="8"/>
      <c r="F130" s="8"/>
      <c r="G130" s="8"/>
      <c r="H130" s="8"/>
      <c r="I130" s="8"/>
      <c r="J130" s="8"/>
      <c r="K130" s="8"/>
    </row>
    <row r="131" spans="1:11" ht="18" customHeight="1" x14ac:dyDescent="0.2">
      <c r="A131" s="8"/>
      <c r="B131" s="8"/>
      <c r="C131" s="8"/>
      <c r="D131" s="8"/>
      <c r="E131" s="8"/>
      <c r="F131" s="8"/>
      <c r="G131" s="8"/>
      <c r="H131" s="8"/>
      <c r="I131" s="8"/>
      <c r="J131" s="8"/>
      <c r="K131" s="8"/>
    </row>
    <row r="132" spans="1:11" ht="23.25" x14ac:dyDescent="0.2">
      <c r="A132" s="8"/>
      <c r="B132" s="32" t="s">
        <v>56</v>
      </c>
      <c r="C132" s="10"/>
      <c r="D132" s="10"/>
      <c r="E132" s="10"/>
      <c r="F132" s="10"/>
      <c r="G132" s="10"/>
      <c r="H132" s="10"/>
      <c r="I132" s="10"/>
      <c r="J132" s="10"/>
      <c r="K132" s="8"/>
    </row>
    <row r="133" spans="1:11" ht="18" customHeight="1" x14ac:dyDescent="0.2">
      <c r="A133" s="8"/>
      <c r="B133" s="8"/>
      <c r="C133" s="8"/>
      <c r="D133" s="8"/>
      <c r="E133" s="8"/>
      <c r="F133" s="8"/>
      <c r="G133" s="8"/>
      <c r="H133" s="8"/>
      <c r="I133" s="8"/>
      <c r="J133" s="8"/>
      <c r="K133" s="8"/>
    </row>
    <row r="134" spans="1:11" ht="18" customHeight="1" x14ac:dyDescent="0.2">
      <c r="A134" s="8"/>
      <c r="B134" s="83" t="s">
        <v>156</v>
      </c>
      <c r="C134" s="83"/>
      <c r="D134" s="83"/>
      <c r="E134" s="83"/>
      <c r="F134" s="83"/>
      <c r="G134" s="83"/>
      <c r="H134" s="83"/>
      <c r="I134" s="83"/>
      <c r="J134" s="83"/>
      <c r="K134" s="8"/>
    </row>
    <row r="135" spans="1:11" ht="18" customHeight="1" x14ac:dyDescent="0.2">
      <c r="A135" s="8"/>
      <c r="B135" s="83"/>
      <c r="C135" s="83"/>
      <c r="D135" s="83"/>
      <c r="E135" s="83"/>
      <c r="F135" s="83"/>
      <c r="G135" s="83"/>
      <c r="H135" s="83"/>
      <c r="I135" s="83"/>
      <c r="J135" s="83"/>
      <c r="K135" s="8"/>
    </row>
    <row r="136" spans="1:11" ht="18" customHeight="1" x14ac:dyDescent="0.2">
      <c r="A136" s="8"/>
      <c r="B136" s="83"/>
      <c r="C136" s="83"/>
      <c r="D136" s="83"/>
      <c r="E136" s="83"/>
      <c r="F136" s="83"/>
      <c r="G136" s="83"/>
      <c r="H136" s="83"/>
      <c r="I136" s="83"/>
      <c r="J136" s="83"/>
      <c r="K136" s="8"/>
    </row>
    <row r="137" spans="1:11" ht="18" customHeight="1" thickBot="1" x14ac:dyDescent="0.25">
      <c r="A137" s="8"/>
      <c r="B137" s="8"/>
      <c r="C137" s="8"/>
      <c r="D137" s="8"/>
      <c r="E137" s="8"/>
      <c r="F137" s="8"/>
      <c r="G137" s="8"/>
      <c r="H137" s="8"/>
      <c r="I137" s="8"/>
      <c r="J137" s="8"/>
      <c r="K137" s="8"/>
    </row>
    <row r="138" spans="1:11" ht="18" customHeight="1" thickBot="1" x14ac:dyDescent="0.25">
      <c r="A138" s="8"/>
      <c r="B138" s="11" t="s">
        <v>4</v>
      </c>
      <c r="C138" s="94" t="s">
        <v>154</v>
      </c>
      <c r="D138" s="95"/>
      <c r="E138" s="95"/>
      <c r="F138" s="95"/>
      <c r="G138" s="96"/>
      <c r="K138" s="8"/>
    </row>
    <row r="139" spans="1:11" ht="18" customHeight="1" thickBot="1" x14ac:dyDescent="0.25">
      <c r="A139" s="8"/>
      <c r="G139" s="8"/>
      <c r="K139" s="8"/>
    </row>
    <row r="140" spans="1:11" ht="18" customHeight="1" thickBot="1" x14ac:dyDescent="0.25">
      <c r="A140" s="8"/>
      <c r="B140" s="11" t="s">
        <v>4</v>
      </c>
      <c r="C140" s="94" t="s">
        <v>155</v>
      </c>
      <c r="D140" s="95"/>
      <c r="E140" s="95"/>
      <c r="F140" s="95"/>
      <c r="G140" s="96"/>
      <c r="K140" s="8"/>
    </row>
    <row r="141" spans="1:11" ht="18" customHeight="1" x14ac:dyDescent="0.2">
      <c r="A141" s="8"/>
      <c r="B141" s="8"/>
      <c r="C141" s="8"/>
      <c r="D141" s="8"/>
      <c r="E141" s="8"/>
      <c r="F141" s="8"/>
      <c r="G141" s="8"/>
      <c r="K141" s="8"/>
    </row>
    <row r="142" spans="1:11" ht="18" customHeight="1" x14ac:dyDescent="0.2">
      <c r="A142" s="8"/>
      <c r="B142" s="46" t="s">
        <v>71</v>
      </c>
      <c r="C142" s="8"/>
      <c r="D142" s="8"/>
      <c r="E142" s="8"/>
      <c r="F142" s="8"/>
      <c r="G142" s="8"/>
      <c r="H142" s="8"/>
      <c r="I142" s="8"/>
      <c r="J142" s="8"/>
      <c r="K142" s="8"/>
    </row>
    <row r="143" spans="1:11" ht="18" customHeight="1" x14ac:dyDescent="0.2">
      <c r="A143" s="8"/>
      <c r="B143" s="8"/>
      <c r="C143" s="8"/>
      <c r="D143" s="8"/>
      <c r="E143" s="8"/>
      <c r="F143" s="8"/>
      <c r="G143" s="8"/>
      <c r="H143" s="8"/>
      <c r="I143" s="8"/>
      <c r="J143" s="8"/>
      <c r="K143" s="8"/>
    </row>
    <row r="144" spans="1:11" ht="18" customHeight="1" x14ac:dyDescent="0.2">
      <c r="A144" s="8"/>
      <c r="B144" s="9"/>
      <c r="C144" s="34" t="s">
        <v>35</v>
      </c>
      <c r="E144" s="9"/>
      <c r="F144" s="59" t="s">
        <v>158</v>
      </c>
      <c r="K144" s="8"/>
    </row>
    <row r="145" spans="1:11" ht="18" customHeight="1" x14ac:dyDescent="0.2">
      <c r="A145" s="8"/>
      <c r="C145" s="40" t="s">
        <v>37</v>
      </c>
      <c r="D145" s="41" t="s">
        <v>36</v>
      </c>
      <c r="E145" s="31"/>
      <c r="F145" s="39" t="s">
        <v>39</v>
      </c>
      <c r="G145" s="45" t="s">
        <v>65</v>
      </c>
      <c r="H145" s="45" t="s">
        <v>58</v>
      </c>
      <c r="K145" s="8"/>
    </row>
    <row r="146" spans="1:11" ht="18" customHeight="1" x14ac:dyDescent="0.2">
      <c r="A146" s="8"/>
      <c r="B146" s="31"/>
      <c r="C146" s="38">
        <v>0</v>
      </c>
      <c r="D146" s="18" t="s">
        <v>38</v>
      </c>
      <c r="E146" s="31"/>
      <c r="F146" s="38">
        <v>0.93</v>
      </c>
      <c r="G146" s="19" t="str">
        <f>VLOOKUP(F146,$C$146:$D$150,2,TRUE)</f>
        <v>A</v>
      </c>
      <c r="H146" s="19" t="str">
        <f>INDEX($D$146:$D$150,MATCH(F146,$C$146:$C$150,1))</f>
        <v>A</v>
      </c>
      <c r="K146" s="8"/>
    </row>
    <row r="147" spans="1:11" ht="18" customHeight="1" x14ac:dyDescent="0.2">
      <c r="A147" s="8"/>
      <c r="B147" s="31"/>
      <c r="C147" s="38">
        <v>0.6</v>
      </c>
      <c r="D147" s="18" t="s">
        <v>28</v>
      </c>
      <c r="E147" s="31"/>
      <c r="F147" s="38">
        <v>0.7</v>
      </c>
      <c r="G147" s="19" t="str">
        <f t="shared" ref="G147:G149" si="0">VLOOKUP(F147,$C$146:$D$150,2,TRUE)</f>
        <v>C</v>
      </c>
      <c r="H147" s="19" t="str">
        <f t="shared" ref="H147:H149" si="1">INDEX($D$146:$D$150,MATCH(F147,$C$146:$C$150,1))</f>
        <v>C</v>
      </c>
      <c r="K147" s="8"/>
    </row>
    <row r="148" spans="1:11" ht="18" customHeight="1" x14ac:dyDescent="0.2">
      <c r="A148" s="8"/>
      <c r="B148" s="31"/>
      <c r="C148" s="38">
        <v>0.7</v>
      </c>
      <c r="D148" s="18" t="s">
        <v>27</v>
      </c>
      <c r="E148" s="31"/>
      <c r="F148" s="38">
        <v>0.75</v>
      </c>
      <c r="G148" s="19" t="str">
        <f t="shared" si="0"/>
        <v>C</v>
      </c>
      <c r="H148" s="19" t="str">
        <f t="shared" si="1"/>
        <v>C</v>
      </c>
      <c r="K148" s="8"/>
    </row>
    <row r="149" spans="1:11" ht="18" customHeight="1" x14ac:dyDescent="0.2">
      <c r="A149" s="8"/>
      <c r="B149" s="31"/>
      <c r="C149" s="38">
        <v>0.8</v>
      </c>
      <c r="D149" s="18" t="s">
        <v>26</v>
      </c>
      <c r="E149" s="31"/>
      <c r="F149" s="38">
        <v>0.83</v>
      </c>
      <c r="G149" s="19" t="str">
        <f t="shared" si="0"/>
        <v>B</v>
      </c>
      <c r="H149" s="19" t="str">
        <f t="shared" si="1"/>
        <v>B</v>
      </c>
      <c r="K149" s="8"/>
    </row>
    <row r="150" spans="1:11" ht="18" customHeight="1" x14ac:dyDescent="0.2">
      <c r="A150" s="8"/>
      <c r="B150" s="9"/>
      <c r="C150" s="38">
        <v>0.9</v>
      </c>
      <c r="D150" s="18" t="s">
        <v>25</v>
      </c>
      <c r="E150" s="9"/>
      <c r="F150" s="9"/>
      <c r="K150" s="8"/>
    </row>
    <row r="151" spans="1:11" ht="18" customHeight="1" x14ac:dyDescent="0.2">
      <c r="A151" s="8"/>
      <c r="B151" s="8"/>
      <c r="C151" s="8"/>
      <c r="D151" s="8"/>
      <c r="E151" s="8"/>
      <c r="F151" s="8"/>
      <c r="G151" s="8"/>
      <c r="H151" s="8"/>
      <c r="I151" s="8"/>
      <c r="J151" s="8"/>
      <c r="K151" s="8"/>
    </row>
    <row r="152" spans="1:11" ht="18" customHeight="1" x14ac:dyDescent="0.2">
      <c r="A152" s="8"/>
      <c r="B152" s="21" t="s">
        <v>85</v>
      </c>
      <c r="C152" s="51" t="s">
        <v>77</v>
      </c>
      <c r="D152" s="8"/>
      <c r="E152" s="8"/>
      <c r="F152" s="8"/>
      <c r="G152" s="8"/>
      <c r="H152" s="8"/>
      <c r="I152" s="8"/>
      <c r="J152" s="8"/>
      <c r="K152" s="8"/>
    </row>
    <row r="153" spans="1:11" ht="18" customHeight="1" x14ac:dyDescent="0.2">
      <c r="A153" s="8"/>
      <c r="B153" s="8"/>
      <c r="C153" s="8"/>
      <c r="D153" s="8"/>
      <c r="E153" s="8"/>
      <c r="F153" s="8"/>
      <c r="G153" s="8"/>
      <c r="H153" s="8"/>
      <c r="I153" s="8"/>
      <c r="J153" s="8"/>
      <c r="K153" s="8"/>
    </row>
    <row r="154" spans="1:11" ht="18" customHeight="1" x14ac:dyDescent="0.2">
      <c r="A154" s="8"/>
      <c r="B154" s="8"/>
      <c r="C154" s="8"/>
      <c r="D154" s="8"/>
      <c r="E154" s="8"/>
      <c r="F154" s="8"/>
      <c r="G154" s="8"/>
      <c r="H154" s="8"/>
      <c r="I154" s="8"/>
      <c r="J154" s="8"/>
      <c r="K154" s="8"/>
    </row>
    <row r="155" spans="1:11" ht="18" customHeight="1" x14ac:dyDescent="0.2">
      <c r="A155" s="8"/>
      <c r="B155" s="46" t="s">
        <v>157</v>
      </c>
      <c r="C155" s="8"/>
      <c r="D155" s="8"/>
      <c r="E155" s="8"/>
      <c r="F155" s="8"/>
      <c r="G155" s="8"/>
      <c r="H155" s="8"/>
      <c r="I155" s="8"/>
      <c r="J155" s="8"/>
      <c r="K155" s="8"/>
    </row>
    <row r="156" spans="1:11" ht="18" customHeight="1" x14ac:dyDescent="0.2">
      <c r="A156" s="8"/>
      <c r="B156" s="8"/>
      <c r="C156" s="8"/>
      <c r="D156" s="8"/>
      <c r="E156" s="8"/>
      <c r="F156" s="8"/>
      <c r="G156" s="8"/>
      <c r="H156" s="8"/>
      <c r="I156" s="8"/>
      <c r="J156" s="8"/>
      <c r="K156" s="8"/>
    </row>
    <row r="157" spans="1:11" ht="18" customHeight="1" x14ac:dyDescent="0.2">
      <c r="A157" s="8"/>
      <c r="B157" s="8"/>
      <c r="C157" s="34" t="s">
        <v>70</v>
      </c>
      <c r="D157" s="8"/>
      <c r="E157" s="8"/>
      <c r="F157" s="59" t="s">
        <v>158</v>
      </c>
      <c r="G157" s="8"/>
      <c r="J157" s="8"/>
      <c r="K157" s="8"/>
    </row>
    <row r="158" spans="1:11" ht="18" customHeight="1" x14ac:dyDescent="0.2">
      <c r="A158" s="8"/>
      <c r="B158" s="31"/>
      <c r="C158" s="40" t="s">
        <v>41</v>
      </c>
      <c r="D158" s="41" t="s">
        <v>40</v>
      </c>
      <c r="E158" s="31"/>
      <c r="F158" s="39" t="s">
        <v>73</v>
      </c>
      <c r="G158" s="45" t="s">
        <v>65</v>
      </c>
      <c r="H158" s="45" t="s">
        <v>58</v>
      </c>
      <c r="K158" s="8"/>
    </row>
    <row r="159" spans="1:11" ht="18" customHeight="1" x14ac:dyDescent="0.2">
      <c r="A159" s="8"/>
      <c r="B159" s="31"/>
      <c r="C159" s="18">
        <v>0</v>
      </c>
      <c r="D159" s="38">
        <v>0</v>
      </c>
      <c r="E159" s="31"/>
      <c r="F159" s="18">
        <v>100</v>
      </c>
      <c r="G159" s="48">
        <f>VLOOKUP(F159,$C$159:$D$162,2,TRUE)</f>
        <v>0.02</v>
      </c>
      <c r="H159" s="48">
        <f>INDEX($D$159:$D$162,MATCH(F159,$C$159:$C$162,1))</f>
        <v>0.02</v>
      </c>
      <c r="K159" s="8"/>
    </row>
    <row r="160" spans="1:11" ht="18" customHeight="1" x14ac:dyDescent="0.2">
      <c r="A160" s="8"/>
      <c r="B160" s="31"/>
      <c r="C160" s="18">
        <v>10</v>
      </c>
      <c r="D160" s="38">
        <v>0.01</v>
      </c>
      <c r="E160" s="31"/>
      <c r="F160" s="18">
        <v>5</v>
      </c>
      <c r="G160" s="48">
        <f>VLOOKUP(F160,$C$159:$D$162,2,TRUE)</f>
        <v>0</v>
      </c>
      <c r="H160" s="48">
        <f>INDEX($D$159:$D$162,MATCH(F160,$C$159:$C$162,1))</f>
        <v>0</v>
      </c>
      <c r="K160" s="8"/>
    </row>
    <row r="161" spans="1:11" ht="18" customHeight="1" x14ac:dyDescent="0.2">
      <c r="A161" s="8"/>
      <c r="B161" s="31"/>
      <c r="C161" s="18">
        <v>100</v>
      </c>
      <c r="D161" s="38">
        <v>0.02</v>
      </c>
      <c r="E161" s="31"/>
      <c r="F161" s="18">
        <v>125</v>
      </c>
      <c r="G161" s="48">
        <f>VLOOKUP(F161,$C$159:$D$162,2,TRUE)</f>
        <v>0.02</v>
      </c>
      <c r="H161" s="48">
        <f>INDEX($D$159:$D$162,MATCH(F161,$C$159:$C$162,1))</f>
        <v>0.02</v>
      </c>
      <c r="K161" s="8"/>
    </row>
    <row r="162" spans="1:11" ht="18" customHeight="1" x14ac:dyDescent="0.2">
      <c r="A162" s="8"/>
      <c r="B162" s="47"/>
      <c r="C162" s="18">
        <v>1000</v>
      </c>
      <c r="D162" s="38">
        <v>0.05</v>
      </c>
      <c r="E162" s="47"/>
      <c r="F162" s="18">
        <v>2500</v>
      </c>
      <c r="G162" s="48">
        <f>VLOOKUP(F162,$C$159:$D$162,2,TRUE)</f>
        <v>0.05</v>
      </c>
      <c r="H162" s="48">
        <f>INDEX($D$159:$D$162,MATCH(F162,$C$159:$C$162,1))</f>
        <v>0.05</v>
      </c>
      <c r="K162" s="8"/>
    </row>
    <row r="163" spans="1:11" ht="18" customHeight="1" x14ac:dyDescent="0.2">
      <c r="A163" s="8"/>
      <c r="B163" s="8"/>
      <c r="C163" s="8"/>
      <c r="D163" s="8"/>
      <c r="E163" s="8"/>
      <c r="F163" s="8"/>
      <c r="G163" s="8"/>
      <c r="H163" s="8"/>
      <c r="I163" s="8"/>
      <c r="J163" s="8"/>
      <c r="K163" s="8"/>
    </row>
    <row r="164" spans="1:11" ht="18" customHeight="1" x14ac:dyDescent="0.2">
      <c r="A164" s="8"/>
      <c r="B164" s="8"/>
      <c r="C164" s="8"/>
      <c r="D164" s="8"/>
      <c r="E164" s="8"/>
      <c r="F164" s="8"/>
      <c r="G164" s="8"/>
      <c r="H164" s="8"/>
      <c r="I164" s="8"/>
      <c r="J164" s="8"/>
      <c r="K164" s="8"/>
    </row>
    <row r="165" spans="1:11" ht="18" customHeight="1" x14ac:dyDescent="0.2">
      <c r="A165" s="8"/>
      <c r="B165" s="46" t="s">
        <v>72</v>
      </c>
      <c r="C165" s="8"/>
      <c r="D165" s="8"/>
      <c r="E165" s="8"/>
      <c r="F165" s="8"/>
      <c r="G165" s="8"/>
      <c r="H165" s="8"/>
      <c r="I165" s="8"/>
      <c r="J165" s="8"/>
      <c r="K165" s="8"/>
    </row>
    <row r="166" spans="1:11" ht="18" customHeight="1" x14ac:dyDescent="0.2">
      <c r="A166" s="8"/>
      <c r="B166" s="8"/>
      <c r="C166" s="8"/>
      <c r="D166" s="8"/>
      <c r="E166" s="8"/>
      <c r="F166" s="8"/>
      <c r="G166" s="8"/>
      <c r="H166" s="8"/>
      <c r="I166" s="8"/>
      <c r="J166" s="8"/>
      <c r="K166" s="8"/>
    </row>
    <row r="167" spans="1:11" ht="18" customHeight="1" x14ac:dyDescent="0.2">
      <c r="A167" s="8"/>
      <c r="B167" s="8"/>
      <c r="C167" s="34" t="s">
        <v>78</v>
      </c>
      <c r="D167" s="8"/>
      <c r="E167" s="8"/>
      <c r="F167" s="59" t="s">
        <v>158</v>
      </c>
      <c r="G167" s="8"/>
      <c r="J167" s="8"/>
      <c r="K167" s="8"/>
    </row>
    <row r="168" spans="1:11" ht="18" customHeight="1" x14ac:dyDescent="0.2">
      <c r="A168" s="8"/>
      <c r="B168" s="31"/>
      <c r="C168" s="49" t="s">
        <v>75</v>
      </c>
      <c r="D168" s="40" t="s">
        <v>74</v>
      </c>
      <c r="E168" s="31"/>
      <c r="F168" s="39" t="s">
        <v>120</v>
      </c>
      <c r="G168" s="45" t="s">
        <v>65</v>
      </c>
      <c r="H168" s="45" t="s">
        <v>58</v>
      </c>
      <c r="K168" s="8"/>
    </row>
    <row r="169" spans="1:11" ht="18" customHeight="1" x14ac:dyDescent="0.2">
      <c r="A169" s="8"/>
      <c r="B169" s="31"/>
      <c r="C169" s="50">
        <v>0</v>
      </c>
      <c r="D169" s="60">
        <v>0</v>
      </c>
      <c r="E169" s="31"/>
      <c r="F169" s="18">
        <v>50000</v>
      </c>
      <c r="G169" s="48">
        <f>VLOOKUP(F169,$C$169:$D$173,2,TRUE)</f>
        <v>0.15</v>
      </c>
      <c r="H169" s="48">
        <f>INDEX($D$169:$D$173,MATCH(F169,$C$169:$C$173,1))</f>
        <v>0.15</v>
      </c>
      <c r="K169" s="8"/>
    </row>
    <row r="170" spans="1:11" ht="18" customHeight="1" x14ac:dyDescent="0.2">
      <c r="A170" s="8"/>
      <c r="B170" s="31"/>
      <c r="C170" s="50">
        <v>8650</v>
      </c>
      <c r="D170" s="60">
        <v>0.1</v>
      </c>
      <c r="E170" s="31"/>
      <c r="F170" s="18">
        <v>25000</v>
      </c>
      <c r="G170" s="48">
        <f>VLOOKUP(F170,$C$169:$D$173,2,TRUE)</f>
        <v>0.1</v>
      </c>
      <c r="H170" s="48">
        <f>INDEX($D$169:$D$173,MATCH(F170,$C$169:$C$173,1))</f>
        <v>0.1</v>
      </c>
      <c r="K170" s="8"/>
    </row>
    <row r="171" spans="1:11" ht="18" customHeight="1" x14ac:dyDescent="0.2">
      <c r="A171" s="8"/>
      <c r="B171" s="31"/>
      <c r="C171" s="50">
        <v>27300</v>
      </c>
      <c r="D171" s="60">
        <v>0.15</v>
      </c>
      <c r="E171" s="31"/>
      <c r="F171" s="18">
        <v>100</v>
      </c>
      <c r="G171" s="48">
        <f>VLOOKUP(F171,$C$169:$D$173,2,TRUE)</f>
        <v>0</v>
      </c>
      <c r="H171" s="48">
        <f>INDEX($D$169:$D$173,MATCH(F171,$C$169:$C$173,1))</f>
        <v>0</v>
      </c>
      <c r="K171" s="8"/>
    </row>
    <row r="172" spans="1:11" ht="18" customHeight="1" x14ac:dyDescent="0.2">
      <c r="A172" s="8"/>
      <c r="B172" s="8"/>
      <c r="C172" s="50">
        <v>84550</v>
      </c>
      <c r="D172" s="60">
        <v>0.25</v>
      </c>
      <c r="E172" s="8"/>
      <c r="F172" s="8"/>
      <c r="G172" s="8"/>
      <c r="K172" s="8"/>
    </row>
    <row r="173" spans="1:11" ht="18" customHeight="1" x14ac:dyDescent="0.2">
      <c r="A173" s="8"/>
      <c r="B173" s="8"/>
      <c r="C173" s="50">
        <v>161750</v>
      </c>
      <c r="D173" s="60">
        <v>0.28000000000000003</v>
      </c>
      <c r="E173" s="8"/>
      <c r="F173" s="8"/>
      <c r="G173" s="8"/>
      <c r="K173" s="8"/>
    </row>
    <row r="174" spans="1:11" ht="18" customHeight="1" x14ac:dyDescent="0.2">
      <c r="A174" s="8"/>
      <c r="B174" s="8"/>
      <c r="C174" s="8"/>
      <c r="D174" s="8"/>
      <c r="E174" s="8"/>
      <c r="F174" s="8"/>
      <c r="G174" s="8"/>
      <c r="H174" s="8"/>
      <c r="I174" s="8"/>
      <c r="J174" s="8"/>
      <c r="K174" s="8"/>
    </row>
    <row r="175" spans="1:11" ht="18" customHeight="1" x14ac:dyDescent="0.2">
      <c r="A175" s="8"/>
      <c r="B175" s="21" t="s">
        <v>7</v>
      </c>
      <c r="C175" s="51" t="s">
        <v>76</v>
      </c>
      <c r="D175" s="8"/>
      <c r="E175" s="8"/>
      <c r="F175" s="8"/>
      <c r="G175" s="8"/>
      <c r="H175" s="8"/>
      <c r="I175" s="8"/>
      <c r="J175" s="8"/>
      <c r="K175" s="8"/>
    </row>
    <row r="176" spans="1:11" ht="18" customHeight="1" x14ac:dyDescent="0.2">
      <c r="A176" s="8"/>
      <c r="B176" s="8"/>
      <c r="C176" s="8"/>
      <c r="D176" s="8"/>
      <c r="E176" s="8"/>
      <c r="F176" s="8"/>
      <c r="G176" s="8"/>
      <c r="H176" s="8"/>
      <c r="I176" s="8"/>
      <c r="J176" s="8"/>
      <c r="K176" s="8"/>
    </row>
    <row r="177" spans="1:11" ht="18" customHeight="1" x14ac:dyDescent="0.2">
      <c r="A177" s="8"/>
      <c r="B177" s="8"/>
      <c r="C177" s="8"/>
      <c r="D177" s="8"/>
      <c r="E177" s="8"/>
      <c r="F177" s="8"/>
      <c r="G177" s="8"/>
      <c r="H177" s="8"/>
      <c r="I177" s="8"/>
      <c r="J177" s="8"/>
      <c r="K177" s="8"/>
    </row>
    <row r="178" spans="1:11" ht="18" customHeight="1" x14ac:dyDescent="0.2">
      <c r="A178" s="8"/>
      <c r="B178" s="46" t="s">
        <v>159</v>
      </c>
      <c r="C178" s="8"/>
      <c r="D178" s="8"/>
      <c r="E178" s="8"/>
      <c r="F178" s="8"/>
      <c r="G178" s="8"/>
      <c r="H178" s="8"/>
      <c r="I178" s="8"/>
      <c r="J178" s="8"/>
      <c r="K178" s="8"/>
    </row>
    <row r="179" spans="1:11" ht="18" customHeight="1" x14ac:dyDescent="0.2">
      <c r="A179" s="8"/>
      <c r="B179" s="8"/>
      <c r="C179" s="8"/>
      <c r="D179" s="8"/>
      <c r="E179" s="8"/>
      <c r="F179" s="8"/>
      <c r="G179" s="8"/>
      <c r="H179" s="8"/>
      <c r="I179" s="8"/>
      <c r="J179" s="8"/>
      <c r="K179" s="8"/>
    </row>
    <row r="180" spans="1:11" ht="18" customHeight="1" x14ac:dyDescent="0.2">
      <c r="A180" s="8"/>
      <c r="B180" s="8"/>
      <c r="C180" s="34" t="s">
        <v>70</v>
      </c>
      <c r="D180" s="8"/>
      <c r="E180" s="8"/>
      <c r="F180" s="59" t="s">
        <v>158</v>
      </c>
      <c r="G180" s="8"/>
      <c r="J180" s="8"/>
      <c r="K180" s="8"/>
    </row>
    <row r="181" spans="1:11" ht="18" customHeight="1" x14ac:dyDescent="0.2">
      <c r="A181" s="8"/>
      <c r="B181" s="31"/>
      <c r="C181" s="40" t="s">
        <v>41</v>
      </c>
      <c r="D181" s="41" t="s">
        <v>40</v>
      </c>
      <c r="E181" s="31"/>
      <c r="F181" s="39" t="s">
        <v>73</v>
      </c>
      <c r="G181" s="45" t="s">
        <v>65</v>
      </c>
      <c r="H181" s="45" t="s">
        <v>58</v>
      </c>
      <c r="K181" s="8"/>
    </row>
    <row r="182" spans="1:11" ht="18" customHeight="1" x14ac:dyDescent="0.2">
      <c r="A182" s="8"/>
      <c r="B182" s="31"/>
      <c r="C182" s="18">
        <v>0</v>
      </c>
      <c r="D182" s="38">
        <v>0</v>
      </c>
      <c r="E182" s="31"/>
      <c r="F182" s="18">
        <v>200</v>
      </c>
      <c r="G182" s="48">
        <f>VLOOKUP(F182,$C$182:$D$190,2,TRUE)</f>
        <v>0.05</v>
      </c>
      <c r="H182" s="48">
        <f>INDEX($D$182:$D$190,MATCH(F182,$C$182:$C$190,1))</f>
        <v>0.05</v>
      </c>
      <c r="K182" s="8"/>
    </row>
    <row r="183" spans="1:11" ht="18" customHeight="1" x14ac:dyDescent="0.2">
      <c r="A183" s="8"/>
      <c r="B183" s="31"/>
      <c r="C183" s="18">
        <v>150</v>
      </c>
      <c r="D183" s="38">
        <v>0.01</v>
      </c>
      <c r="E183" s="31"/>
      <c r="F183" s="8"/>
      <c r="G183" s="8"/>
      <c r="H183" s="8"/>
      <c r="K183" s="8"/>
    </row>
    <row r="184" spans="1:11" ht="18" customHeight="1" x14ac:dyDescent="0.2">
      <c r="A184" s="8"/>
      <c r="B184" s="31"/>
      <c r="C184" s="18">
        <v>300</v>
      </c>
      <c r="D184" s="38">
        <v>0.02</v>
      </c>
      <c r="E184" s="31"/>
      <c r="F184" s="8"/>
      <c r="G184" s="8"/>
      <c r="H184" s="8"/>
      <c r="K184" s="8"/>
    </row>
    <row r="185" spans="1:11" ht="18" customHeight="1" x14ac:dyDescent="0.2">
      <c r="A185" s="8"/>
      <c r="B185" s="47"/>
      <c r="C185" s="18">
        <v>0</v>
      </c>
      <c r="D185" s="38">
        <v>0.03</v>
      </c>
      <c r="E185" s="47"/>
      <c r="F185" s="8"/>
      <c r="G185" s="8"/>
      <c r="H185" s="8"/>
      <c r="K185" s="8"/>
    </row>
    <row r="186" spans="1:11" ht="18" customHeight="1" x14ac:dyDescent="0.2">
      <c r="A186" s="8"/>
      <c r="B186" s="47"/>
      <c r="C186" s="18">
        <v>0</v>
      </c>
      <c r="D186" s="38">
        <v>0.04</v>
      </c>
      <c r="E186" s="47"/>
      <c r="F186" s="8"/>
      <c r="G186" s="8"/>
      <c r="H186" s="8"/>
      <c r="K186" s="8"/>
    </row>
    <row r="187" spans="1:11" ht="18" customHeight="1" x14ac:dyDescent="0.2">
      <c r="A187" s="8"/>
      <c r="B187" s="47"/>
      <c r="C187" s="18">
        <v>50</v>
      </c>
      <c r="D187" s="38">
        <v>0.05</v>
      </c>
      <c r="E187" s="47"/>
      <c r="F187" s="8"/>
      <c r="G187" s="8"/>
      <c r="H187" s="8"/>
      <c r="K187" s="8"/>
    </row>
    <row r="188" spans="1:11" ht="18" customHeight="1" x14ac:dyDescent="0.2">
      <c r="A188" s="8"/>
      <c r="B188" s="47"/>
      <c r="C188" s="18">
        <v>500</v>
      </c>
      <c r="D188" s="38">
        <v>0.06</v>
      </c>
      <c r="E188" s="47"/>
      <c r="F188" s="8"/>
      <c r="G188" s="8"/>
      <c r="H188" s="8"/>
      <c r="K188" s="8"/>
    </row>
    <row r="189" spans="1:11" ht="18" customHeight="1" x14ac:dyDescent="0.2">
      <c r="A189" s="8"/>
      <c r="B189" s="47"/>
      <c r="C189" s="18">
        <v>0</v>
      </c>
      <c r="D189" s="38">
        <v>7.0000000000000007E-2</v>
      </c>
      <c r="E189" s="47"/>
      <c r="F189" s="8"/>
      <c r="G189" s="8"/>
      <c r="H189" s="8"/>
      <c r="K189" s="8"/>
    </row>
    <row r="190" spans="1:11" ht="18" customHeight="1" x14ac:dyDescent="0.2">
      <c r="A190" s="8"/>
      <c r="B190" s="47"/>
      <c r="C190" s="18">
        <v>1000</v>
      </c>
      <c r="D190" s="38">
        <v>0.08</v>
      </c>
      <c r="E190" s="47"/>
      <c r="F190" s="8"/>
      <c r="G190" s="8"/>
      <c r="H190" s="8"/>
      <c r="K190" s="8"/>
    </row>
    <row r="191" spans="1:11" ht="18" customHeight="1" x14ac:dyDescent="0.2">
      <c r="A191" s="8"/>
      <c r="B191" s="8"/>
      <c r="C191" s="8"/>
      <c r="D191" s="8"/>
      <c r="E191" s="8"/>
      <c r="F191" s="8"/>
      <c r="G191" s="8"/>
      <c r="H191" s="8"/>
      <c r="I191" s="8"/>
      <c r="J191" s="8"/>
      <c r="K191" s="8"/>
    </row>
    <row r="192" spans="1:11" ht="18" customHeight="1" x14ac:dyDescent="0.2">
      <c r="A192" s="8"/>
      <c r="B192" s="20" t="s">
        <v>5</v>
      </c>
      <c r="C192" s="93" t="s">
        <v>160</v>
      </c>
      <c r="D192" s="93"/>
      <c r="E192" s="93"/>
      <c r="F192" s="93"/>
      <c r="G192" s="93"/>
      <c r="H192" s="93"/>
      <c r="I192" s="93"/>
      <c r="J192" s="93"/>
      <c r="K192" s="8"/>
    </row>
    <row r="193" spans="1:11" ht="18" customHeight="1" x14ac:dyDescent="0.2">
      <c r="A193" s="8"/>
      <c r="B193" s="8"/>
      <c r="C193" s="93"/>
      <c r="D193" s="93"/>
      <c r="E193" s="93"/>
      <c r="F193" s="93"/>
      <c r="G193" s="93"/>
      <c r="H193" s="93"/>
      <c r="I193" s="93"/>
      <c r="J193" s="93"/>
      <c r="K193" s="8"/>
    </row>
    <row r="194" spans="1:11" ht="18" customHeight="1" x14ac:dyDescent="0.2">
      <c r="A194" s="8"/>
      <c r="B194" s="8"/>
      <c r="C194" s="93"/>
      <c r="D194" s="93"/>
      <c r="E194" s="93"/>
      <c r="F194" s="93"/>
      <c r="G194" s="93"/>
      <c r="H194" s="93"/>
      <c r="I194" s="93"/>
      <c r="J194" s="93"/>
      <c r="K194" s="8"/>
    </row>
    <row r="195" spans="1:11" ht="18" customHeight="1" x14ac:dyDescent="0.2">
      <c r="A195" s="8"/>
      <c r="B195" s="8"/>
      <c r="C195" s="93"/>
      <c r="D195" s="93"/>
      <c r="E195" s="93"/>
      <c r="F195" s="93"/>
      <c r="G195" s="93"/>
      <c r="H195" s="93"/>
      <c r="I195" s="93"/>
      <c r="J195" s="93"/>
      <c r="K195" s="8"/>
    </row>
    <row r="196" spans="1:11" ht="18" customHeight="1" x14ac:dyDescent="0.2">
      <c r="A196" s="8"/>
      <c r="B196" s="8"/>
      <c r="C196" s="93"/>
      <c r="D196" s="93"/>
      <c r="E196" s="93"/>
      <c r="F196" s="93"/>
      <c r="G196" s="93"/>
      <c r="H196" s="93"/>
      <c r="I196" s="93"/>
      <c r="J196" s="93"/>
      <c r="K196" s="8"/>
    </row>
    <row r="197" spans="1:11" ht="18" customHeight="1" x14ac:dyDescent="0.2">
      <c r="A197" s="8"/>
      <c r="B197" s="8"/>
      <c r="C197" s="8"/>
      <c r="D197" s="8"/>
      <c r="E197" s="8"/>
      <c r="F197" s="8"/>
      <c r="G197" s="8"/>
      <c r="H197" s="8"/>
      <c r="I197" s="8"/>
      <c r="J197" s="8"/>
      <c r="K197" s="8"/>
    </row>
    <row r="198" spans="1:11" ht="23.25" x14ac:dyDescent="0.2">
      <c r="A198" s="8"/>
      <c r="B198" s="32" t="s">
        <v>175</v>
      </c>
      <c r="C198" s="10"/>
      <c r="D198" s="10"/>
      <c r="E198" s="10"/>
      <c r="F198" s="10"/>
      <c r="G198" s="10"/>
      <c r="H198" s="10"/>
      <c r="I198" s="10"/>
      <c r="J198" s="10"/>
      <c r="K198" s="8"/>
    </row>
    <row r="199" spans="1:11" ht="18" customHeight="1" x14ac:dyDescent="0.2">
      <c r="A199" s="8"/>
      <c r="B199" s="8"/>
      <c r="C199" s="8"/>
      <c r="D199" s="8"/>
      <c r="E199" s="8"/>
      <c r="F199" s="8"/>
      <c r="G199" s="8"/>
      <c r="H199" s="8"/>
      <c r="I199" s="8"/>
      <c r="J199" s="8"/>
      <c r="K199" s="8"/>
    </row>
    <row r="200" spans="1:11" ht="18" customHeight="1" x14ac:dyDescent="0.2">
      <c r="A200" s="8"/>
      <c r="B200" s="83" t="s">
        <v>185</v>
      </c>
      <c r="C200" s="83"/>
      <c r="D200" s="83"/>
      <c r="E200" s="83"/>
      <c r="F200" s="83"/>
      <c r="G200" s="83"/>
      <c r="H200" s="83"/>
      <c r="I200" s="83"/>
      <c r="J200" s="83"/>
      <c r="K200" s="8"/>
    </row>
    <row r="201" spans="1:11" ht="18" customHeight="1" x14ac:dyDescent="0.2">
      <c r="A201" s="8"/>
      <c r="B201" s="83"/>
      <c r="C201" s="83"/>
      <c r="D201" s="83"/>
      <c r="E201" s="83"/>
      <c r="F201" s="83"/>
      <c r="G201" s="83"/>
      <c r="H201" s="83"/>
      <c r="I201" s="83"/>
      <c r="J201" s="83"/>
      <c r="K201" s="8"/>
    </row>
    <row r="202" spans="1:11" ht="18" customHeight="1" x14ac:dyDescent="0.2">
      <c r="A202" s="8"/>
      <c r="B202" s="83"/>
      <c r="C202" s="83"/>
      <c r="D202" s="83"/>
      <c r="E202" s="83"/>
      <c r="F202" s="83"/>
      <c r="G202" s="83"/>
      <c r="H202" s="83"/>
      <c r="I202" s="83"/>
      <c r="J202" s="83"/>
      <c r="K202" s="8"/>
    </row>
    <row r="203" spans="1:11" ht="18" customHeight="1" x14ac:dyDescent="0.2">
      <c r="A203" s="8"/>
      <c r="B203" s="8"/>
      <c r="C203" s="8"/>
      <c r="D203" s="8"/>
      <c r="E203" s="8"/>
      <c r="F203" s="8"/>
      <c r="G203" s="8"/>
      <c r="H203" s="8"/>
      <c r="I203" s="8"/>
      <c r="J203" s="8"/>
      <c r="K203" s="8"/>
    </row>
    <row r="204" spans="1:11" ht="18" customHeight="1" x14ac:dyDescent="0.2">
      <c r="A204" s="8"/>
      <c r="C204" s="11" t="s">
        <v>161</v>
      </c>
      <c r="D204" s="18" t="s">
        <v>42</v>
      </c>
      <c r="E204" s="8"/>
      <c r="F204" s="63" t="s">
        <v>46</v>
      </c>
      <c r="G204" s="62" t="s">
        <v>42</v>
      </c>
      <c r="H204" s="62" t="s">
        <v>43</v>
      </c>
      <c r="I204" s="62" t="s">
        <v>44</v>
      </c>
      <c r="J204" s="62" t="s">
        <v>45</v>
      </c>
      <c r="K204" s="8"/>
    </row>
    <row r="205" spans="1:11" ht="18" customHeight="1" x14ac:dyDescent="0.2">
      <c r="A205" s="8"/>
      <c r="C205" s="11" t="s">
        <v>162</v>
      </c>
      <c r="D205" s="18" t="s">
        <v>44</v>
      </c>
      <c r="E205" s="8"/>
      <c r="F205" s="62" t="s">
        <v>42</v>
      </c>
      <c r="G205" s="18">
        <v>0</v>
      </c>
      <c r="H205" s="18">
        <v>422</v>
      </c>
      <c r="I205" s="18">
        <v>822</v>
      </c>
      <c r="J205" s="18">
        <v>2406</v>
      </c>
      <c r="K205" s="8"/>
    </row>
    <row r="206" spans="1:11" ht="18" customHeight="1" x14ac:dyDescent="0.2">
      <c r="A206" s="8"/>
      <c r="E206" s="8"/>
      <c r="F206" s="62" t="s">
        <v>43</v>
      </c>
      <c r="G206" s="18">
        <v>422</v>
      </c>
      <c r="H206" s="18">
        <v>0</v>
      </c>
      <c r="I206" s="18">
        <v>450</v>
      </c>
      <c r="J206" s="18">
        <v>1989</v>
      </c>
      <c r="K206" s="8"/>
    </row>
    <row r="207" spans="1:11" ht="18" customHeight="1" x14ac:dyDescent="0.2">
      <c r="A207" s="8"/>
      <c r="C207" s="11" t="s">
        <v>168</v>
      </c>
      <c r="D207" s="19">
        <f>VLOOKUP(D204,F204:J208, MATCH(D205,F204:J204,0), FALSE)</f>
        <v>822</v>
      </c>
      <c r="E207" s="8"/>
      <c r="F207" s="62" t="s">
        <v>44</v>
      </c>
      <c r="G207" s="18">
        <v>822</v>
      </c>
      <c r="H207" s="18">
        <v>450</v>
      </c>
      <c r="I207" s="18">
        <v>0</v>
      </c>
      <c r="J207" s="18">
        <v>1785</v>
      </c>
      <c r="K207" s="8"/>
    </row>
    <row r="208" spans="1:11" ht="18" customHeight="1" x14ac:dyDescent="0.2">
      <c r="A208" s="8"/>
      <c r="C208" s="11" t="s">
        <v>170</v>
      </c>
      <c r="D208" s="19">
        <f>INDEX(G205:J208,MATCH(D204,F205:F208,0),MATCH(D205,G204:J204,0))</f>
        <v>822</v>
      </c>
      <c r="E208" s="8"/>
      <c r="F208" s="62" t="s">
        <v>45</v>
      </c>
      <c r="G208" s="18">
        <v>2406</v>
      </c>
      <c r="H208" s="18">
        <v>1989</v>
      </c>
      <c r="I208" s="18">
        <v>1785</v>
      </c>
      <c r="J208" s="18">
        <v>0</v>
      </c>
      <c r="K208" s="8"/>
    </row>
    <row r="209" spans="1:11" ht="18" customHeight="1" x14ac:dyDescent="0.2">
      <c r="C209" s="11" t="s">
        <v>169</v>
      </c>
      <c r="D209" s="19">
        <f>HLOOKUP(D205,F204:J208,MATCH(D204,F204:F208,0),FALSE)</f>
        <v>822</v>
      </c>
      <c r="E209" s="8"/>
      <c r="F209" s="8"/>
      <c r="G209" s="8"/>
      <c r="H209" s="8"/>
      <c r="I209" s="8"/>
      <c r="J209" s="8"/>
      <c r="K209" s="8"/>
    </row>
    <row r="210" spans="1:11" ht="18" customHeight="1" x14ac:dyDescent="0.2">
      <c r="A210" s="8"/>
      <c r="E210" s="8"/>
      <c r="F210" s="8"/>
      <c r="G210" s="8"/>
      <c r="H210" s="8"/>
      <c r="I210" s="8"/>
      <c r="J210" s="8"/>
      <c r="K210" s="8"/>
    </row>
    <row r="211" spans="1:11" ht="18" customHeight="1" x14ac:dyDescent="0.3">
      <c r="A211" s="8"/>
      <c r="B211" s="67" t="s">
        <v>183</v>
      </c>
      <c r="D211" s="8"/>
      <c r="E211" s="8"/>
      <c r="F211" s="8"/>
      <c r="G211" s="8"/>
      <c r="H211" s="8"/>
      <c r="I211" s="8"/>
      <c r="J211" s="8"/>
      <c r="K211" s="8"/>
    </row>
    <row r="212" spans="1:11" ht="18" customHeight="1" x14ac:dyDescent="0.2">
      <c r="A212" s="8"/>
      <c r="D212" s="8"/>
      <c r="E212" s="8"/>
      <c r="F212" s="8"/>
      <c r="G212" s="8"/>
      <c r="H212" s="8"/>
      <c r="I212" s="8"/>
      <c r="J212" s="8"/>
      <c r="K212" s="8"/>
    </row>
    <row r="213" spans="1:11" ht="18" customHeight="1" x14ac:dyDescent="0.2">
      <c r="A213" s="8"/>
      <c r="B213" s="11" t="s">
        <v>4</v>
      </c>
      <c r="C213" s="97" t="s">
        <v>171</v>
      </c>
      <c r="D213" s="98"/>
      <c r="E213" s="98"/>
      <c r="F213" s="98"/>
      <c r="G213" s="99"/>
      <c r="H213" s="66"/>
      <c r="I213" s="66"/>
      <c r="J213" s="8"/>
      <c r="K213" s="8"/>
    </row>
    <row r="214" spans="1:11" ht="18" customHeight="1" x14ac:dyDescent="0.2">
      <c r="A214" s="8"/>
      <c r="B214" s="8"/>
      <c r="C214" s="103"/>
      <c r="D214" s="104"/>
      <c r="E214" s="104"/>
      <c r="F214" s="104"/>
      <c r="G214" s="105"/>
      <c r="H214" s="8"/>
      <c r="I214" s="8"/>
      <c r="J214" s="8"/>
      <c r="K214" s="8"/>
    </row>
    <row r="215" spans="1:11" ht="18" customHeight="1" x14ac:dyDescent="0.2">
      <c r="A215" s="8"/>
      <c r="B215" s="8"/>
      <c r="C215" s="8"/>
      <c r="D215" s="8"/>
      <c r="E215" s="8"/>
      <c r="F215" s="8"/>
      <c r="G215" s="8"/>
      <c r="H215" s="8"/>
      <c r="I215" s="8"/>
      <c r="J215" s="8"/>
      <c r="K215" s="8"/>
    </row>
    <row r="216" spans="1:11" ht="18" customHeight="1" x14ac:dyDescent="0.2">
      <c r="A216" s="8"/>
      <c r="D216" s="8"/>
      <c r="E216" s="8"/>
      <c r="F216" s="8"/>
      <c r="G216" s="8"/>
      <c r="H216" s="8"/>
      <c r="I216" s="8"/>
      <c r="J216" s="8"/>
      <c r="K216" s="8"/>
    </row>
    <row r="217" spans="1:11" ht="18" customHeight="1" x14ac:dyDescent="0.3">
      <c r="A217" s="8"/>
      <c r="B217" s="67" t="s">
        <v>172</v>
      </c>
      <c r="D217" s="8"/>
      <c r="E217" s="8"/>
      <c r="F217" s="8"/>
      <c r="G217" s="8"/>
      <c r="H217" s="8"/>
      <c r="I217" s="8"/>
      <c r="J217" s="8"/>
      <c r="K217" s="8"/>
    </row>
    <row r="218" spans="1:11" ht="18" customHeight="1" x14ac:dyDescent="0.2">
      <c r="A218" s="8"/>
      <c r="D218" s="8"/>
      <c r="E218" s="8"/>
      <c r="F218" s="8"/>
      <c r="G218" s="8"/>
      <c r="H218" s="8"/>
      <c r="I218" s="8"/>
      <c r="J218" s="8"/>
      <c r="K218" s="8"/>
    </row>
    <row r="219" spans="1:11" ht="18" customHeight="1" x14ac:dyDescent="0.2">
      <c r="A219" s="8"/>
      <c r="B219" s="11" t="s">
        <v>4</v>
      </c>
      <c r="C219" s="97" t="s">
        <v>182</v>
      </c>
      <c r="D219" s="98"/>
      <c r="E219" s="98"/>
      <c r="F219" s="98"/>
      <c r="G219" s="99"/>
      <c r="H219" s="66"/>
      <c r="I219" s="66"/>
      <c r="J219" s="8"/>
      <c r="K219" s="8"/>
    </row>
    <row r="220" spans="1:11" ht="18" customHeight="1" x14ac:dyDescent="0.2">
      <c r="A220" s="8"/>
      <c r="B220" s="11"/>
      <c r="C220" s="100"/>
      <c r="D220" s="101"/>
      <c r="E220" s="101"/>
      <c r="F220" s="101"/>
      <c r="G220" s="102"/>
      <c r="H220" s="66"/>
      <c r="I220" s="66"/>
      <c r="J220" s="8"/>
      <c r="K220" s="8"/>
    </row>
    <row r="221" spans="1:11" ht="18" customHeight="1" x14ac:dyDescent="0.2">
      <c r="A221" s="8"/>
      <c r="B221" s="8"/>
      <c r="C221" s="103"/>
      <c r="D221" s="104"/>
      <c r="E221" s="104"/>
      <c r="F221" s="104"/>
      <c r="G221" s="105"/>
      <c r="H221" s="8"/>
      <c r="I221" s="8"/>
      <c r="J221" s="8"/>
      <c r="K221" s="8"/>
    </row>
    <row r="222" spans="1:11" ht="18" customHeight="1" x14ac:dyDescent="0.2">
      <c r="A222" s="8"/>
      <c r="B222" s="8"/>
      <c r="C222" s="8"/>
      <c r="D222" s="8"/>
      <c r="E222" s="8"/>
      <c r="F222" s="8"/>
      <c r="G222" s="8"/>
      <c r="H222" s="8"/>
      <c r="I222" s="8"/>
      <c r="J222" s="8"/>
      <c r="K222" s="8"/>
    </row>
    <row r="223" spans="1:11" ht="18" customHeight="1" x14ac:dyDescent="0.3">
      <c r="A223" s="8"/>
      <c r="B223" s="67" t="s">
        <v>184</v>
      </c>
      <c r="D223" s="8"/>
      <c r="E223" s="8"/>
      <c r="F223" s="8"/>
      <c r="G223" s="8"/>
      <c r="H223" s="8"/>
      <c r="I223" s="8"/>
      <c r="J223" s="8"/>
      <c r="K223" s="8"/>
    </row>
    <row r="224" spans="1:11" ht="18" customHeight="1" x14ac:dyDescent="0.2">
      <c r="A224" s="8"/>
      <c r="D224" s="8"/>
      <c r="E224" s="8"/>
      <c r="F224" s="8"/>
      <c r="G224" s="8"/>
      <c r="H224" s="8"/>
      <c r="I224" s="8"/>
      <c r="J224" s="8"/>
      <c r="K224" s="8"/>
    </row>
    <row r="225" spans="1:11" ht="18" customHeight="1" x14ac:dyDescent="0.2">
      <c r="A225" s="8"/>
      <c r="B225" s="11" t="s">
        <v>4</v>
      </c>
      <c r="C225" s="97" t="s">
        <v>173</v>
      </c>
      <c r="D225" s="98"/>
      <c r="E225" s="98"/>
      <c r="F225" s="98"/>
      <c r="G225" s="99"/>
      <c r="H225" s="66"/>
      <c r="I225" s="66"/>
      <c r="J225" s="8"/>
      <c r="K225" s="8"/>
    </row>
    <row r="226" spans="1:11" ht="18" customHeight="1" x14ac:dyDescent="0.2">
      <c r="A226" s="8"/>
      <c r="B226" s="8"/>
      <c r="C226" s="103"/>
      <c r="D226" s="104"/>
      <c r="E226" s="104"/>
      <c r="F226" s="104"/>
      <c r="G226" s="105"/>
      <c r="H226" s="8"/>
      <c r="I226" s="8"/>
      <c r="J226" s="8"/>
      <c r="K226" s="8"/>
    </row>
    <row r="227" spans="1:11" ht="18" customHeight="1" x14ac:dyDescent="0.2">
      <c r="A227" s="8"/>
      <c r="B227" s="8"/>
      <c r="C227" s="8"/>
      <c r="D227" s="8"/>
      <c r="E227" s="8"/>
      <c r="F227" s="8"/>
      <c r="G227" s="8"/>
      <c r="H227" s="8"/>
      <c r="I227" s="8"/>
      <c r="J227" s="8"/>
      <c r="K227" s="8"/>
    </row>
    <row r="228" spans="1:11" ht="18" customHeight="1" x14ac:dyDescent="0.2">
      <c r="A228" s="8"/>
      <c r="D228" s="8"/>
      <c r="E228" s="8"/>
      <c r="F228" s="8"/>
      <c r="G228" s="8"/>
      <c r="H228" s="8"/>
      <c r="I228" s="8"/>
      <c r="J228" s="8"/>
      <c r="K228" s="8"/>
    </row>
    <row r="229" spans="1:11" ht="23.25" x14ac:dyDescent="0.2">
      <c r="A229" s="8"/>
      <c r="B229" s="32" t="s">
        <v>174</v>
      </c>
      <c r="C229" s="10"/>
      <c r="D229" s="10"/>
      <c r="E229" s="10"/>
      <c r="F229" s="10"/>
      <c r="G229" s="10"/>
      <c r="H229" s="10"/>
      <c r="I229" s="10"/>
      <c r="J229" s="10"/>
      <c r="K229" s="8"/>
    </row>
    <row r="230" spans="1:11" ht="18" customHeight="1" x14ac:dyDescent="0.2">
      <c r="A230" s="8"/>
      <c r="B230" s="8"/>
      <c r="C230" s="8"/>
      <c r="D230" s="8"/>
      <c r="E230" s="8"/>
      <c r="F230" s="8"/>
      <c r="G230" s="8"/>
      <c r="H230" s="8"/>
      <c r="I230" s="8"/>
      <c r="J230" s="8"/>
      <c r="K230" s="8"/>
    </row>
    <row r="231" spans="1:11" ht="18" customHeight="1" x14ac:dyDescent="0.2">
      <c r="A231" s="8"/>
      <c r="B231" s="83" t="s">
        <v>186</v>
      </c>
      <c r="C231" s="83"/>
      <c r="D231" s="83"/>
      <c r="E231" s="83"/>
      <c r="F231" s="83"/>
      <c r="G231" s="83"/>
      <c r="H231" s="83"/>
      <c r="I231" s="83"/>
      <c r="J231" s="83"/>
      <c r="K231" s="8"/>
    </row>
    <row r="232" spans="1:11" ht="18" customHeight="1" x14ac:dyDescent="0.2">
      <c r="A232" s="8"/>
      <c r="B232" s="83"/>
      <c r="C232" s="83"/>
      <c r="D232" s="83"/>
      <c r="E232" s="83"/>
      <c r="F232" s="83"/>
      <c r="G232" s="83"/>
      <c r="H232" s="83"/>
      <c r="I232" s="83"/>
      <c r="J232" s="83"/>
      <c r="K232" s="8"/>
    </row>
    <row r="233" spans="1:11" ht="18" customHeight="1" x14ac:dyDescent="0.2">
      <c r="A233" s="8"/>
      <c r="B233" s="83"/>
      <c r="C233" s="83"/>
      <c r="D233" s="83"/>
      <c r="E233" s="83"/>
      <c r="F233" s="83"/>
      <c r="G233" s="83"/>
      <c r="H233" s="83"/>
      <c r="I233" s="83"/>
      <c r="J233" s="83"/>
      <c r="K233" s="8"/>
    </row>
    <row r="234" spans="1:11" ht="18" customHeight="1" x14ac:dyDescent="0.2">
      <c r="A234" s="8"/>
      <c r="B234" s="83"/>
      <c r="C234" s="83"/>
      <c r="D234" s="83"/>
      <c r="E234" s="83"/>
      <c r="F234" s="83"/>
      <c r="G234" s="83"/>
      <c r="H234" s="83"/>
      <c r="I234" s="83"/>
      <c r="J234" s="83"/>
      <c r="K234" s="8"/>
    </row>
    <row r="235" spans="1:11" ht="18" customHeight="1" thickBot="1" x14ac:dyDescent="0.25">
      <c r="A235" s="8"/>
      <c r="B235" s="8"/>
      <c r="C235" s="8"/>
      <c r="D235" s="8"/>
      <c r="E235" s="8"/>
      <c r="F235" s="8"/>
      <c r="G235" s="8"/>
      <c r="H235" s="8"/>
      <c r="I235" s="8"/>
      <c r="J235" s="8"/>
      <c r="K235" s="8"/>
    </row>
    <row r="236" spans="1:11" ht="18" customHeight="1" thickBot="1" x14ac:dyDescent="0.25">
      <c r="A236" s="8"/>
      <c r="B236" s="11" t="s">
        <v>2</v>
      </c>
      <c r="C236" s="12" t="s">
        <v>165</v>
      </c>
      <c r="D236" s="35"/>
      <c r="E236" s="35"/>
      <c r="F236" s="35"/>
      <c r="G236" s="36"/>
      <c r="I236" s="8"/>
      <c r="J236" s="8"/>
      <c r="K236" s="8"/>
    </row>
    <row r="237" spans="1:11" ht="18" customHeight="1" x14ac:dyDescent="0.2">
      <c r="A237" s="8"/>
      <c r="B237" s="8"/>
      <c r="C237" s="8"/>
      <c r="D237" s="8"/>
      <c r="E237" s="8"/>
      <c r="F237" s="8"/>
      <c r="G237" s="8"/>
      <c r="H237" s="8"/>
      <c r="I237" s="8"/>
      <c r="J237" s="8"/>
      <c r="K237" s="8"/>
    </row>
    <row r="238" spans="1:11" ht="18" customHeight="1" x14ac:dyDescent="0.2">
      <c r="A238" s="8"/>
      <c r="B238" s="11" t="s">
        <v>4</v>
      </c>
      <c r="C238" s="97" t="s">
        <v>167</v>
      </c>
      <c r="D238" s="98"/>
      <c r="E238" s="98"/>
      <c r="F238" s="98"/>
      <c r="G238" s="99"/>
      <c r="H238" s="66"/>
      <c r="I238" s="66"/>
      <c r="J238" s="8"/>
      <c r="K238" s="8"/>
    </row>
    <row r="239" spans="1:11" ht="18" customHeight="1" x14ac:dyDescent="0.2">
      <c r="A239" s="8"/>
      <c r="B239" s="11"/>
      <c r="C239" s="100"/>
      <c r="D239" s="101"/>
      <c r="E239" s="101"/>
      <c r="F239" s="101"/>
      <c r="G239" s="102"/>
      <c r="H239" s="66"/>
      <c r="I239" s="66"/>
      <c r="J239" s="8"/>
      <c r="K239" s="8"/>
    </row>
    <row r="240" spans="1:11" ht="18" customHeight="1" x14ac:dyDescent="0.2">
      <c r="A240" s="8"/>
      <c r="B240" s="11"/>
      <c r="C240" s="100"/>
      <c r="D240" s="101"/>
      <c r="E240" s="101"/>
      <c r="F240" s="101"/>
      <c r="G240" s="102"/>
      <c r="H240" s="66"/>
      <c r="I240" s="66"/>
      <c r="J240" s="8"/>
      <c r="K240" s="8"/>
    </row>
    <row r="241" spans="1:14" ht="18" customHeight="1" x14ac:dyDescent="0.2">
      <c r="A241" s="8"/>
      <c r="B241" s="8"/>
      <c r="C241" s="103"/>
      <c r="D241" s="104"/>
      <c r="E241" s="104"/>
      <c r="F241" s="104"/>
      <c r="G241" s="105"/>
      <c r="H241" s="8"/>
      <c r="I241" s="8"/>
      <c r="J241" s="8"/>
      <c r="K241" s="8"/>
    </row>
    <row r="242" spans="1:14" ht="18" customHeight="1" x14ac:dyDescent="0.2">
      <c r="A242" s="8"/>
      <c r="B242" s="8"/>
      <c r="C242" s="8"/>
      <c r="D242" s="8"/>
      <c r="E242" s="8"/>
      <c r="F242" s="8"/>
      <c r="G242" s="8"/>
      <c r="H242" s="8"/>
      <c r="I242" s="8"/>
      <c r="J242" s="8"/>
      <c r="K242" s="8"/>
    </row>
    <row r="243" spans="1:14" ht="18" customHeight="1" x14ac:dyDescent="0.2">
      <c r="A243" s="8"/>
      <c r="C243" s="65" t="s">
        <v>161</v>
      </c>
      <c r="D243" s="18" t="s">
        <v>42</v>
      </c>
      <c r="E243" s="8"/>
      <c r="F243" s="63" t="s">
        <v>163</v>
      </c>
      <c r="G243" s="62" t="s">
        <v>42</v>
      </c>
      <c r="H243" s="62" t="s">
        <v>43</v>
      </c>
      <c r="I243" s="62" t="s">
        <v>44</v>
      </c>
      <c r="J243" s="62" t="s">
        <v>45</v>
      </c>
      <c r="K243" s="8"/>
    </row>
    <row r="244" spans="1:14" ht="18" customHeight="1" x14ac:dyDescent="0.2">
      <c r="A244" s="8"/>
      <c r="C244" s="65" t="s">
        <v>162</v>
      </c>
      <c r="D244" s="18" t="s">
        <v>43</v>
      </c>
      <c r="E244" s="8"/>
      <c r="F244" s="62" t="s">
        <v>42</v>
      </c>
      <c r="G244" s="18">
        <v>0</v>
      </c>
      <c r="H244" s="18">
        <v>422</v>
      </c>
      <c r="I244" s="18">
        <v>822</v>
      </c>
      <c r="J244" s="18">
        <v>2406</v>
      </c>
      <c r="K244" s="8"/>
    </row>
    <row r="245" spans="1:14" ht="18" customHeight="1" x14ac:dyDescent="0.2">
      <c r="A245" s="8"/>
      <c r="C245" s="65" t="s">
        <v>166</v>
      </c>
      <c r="D245" s="18" t="s">
        <v>163</v>
      </c>
      <c r="E245" s="8"/>
      <c r="F245" s="62" t="s">
        <v>43</v>
      </c>
      <c r="G245" s="18">
        <v>422</v>
      </c>
      <c r="H245" s="18">
        <v>0</v>
      </c>
      <c r="I245" s="18">
        <v>450</v>
      </c>
      <c r="J245" s="18">
        <v>1989</v>
      </c>
      <c r="K245" s="8"/>
    </row>
    <row r="246" spans="1:14" ht="18" customHeight="1" x14ac:dyDescent="0.2">
      <c r="A246" s="8"/>
      <c r="C246" s="8"/>
      <c r="D246" s="8"/>
      <c r="E246" s="8"/>
      <c r="F246" s="62" t="s">
        <v>44</v>
      </c>
      <c r="G246" s="18">
        <v>822</v>
      </c>
      <c r="H246" s="18">
        <v>450</v>
      </c>
      <c r="I246" s="18">
        <v>0</v>
      </c>
      <c r="J246" s="18">
        <v>1785</v>
      </c>
      <c r="K246" s="8"/>
    </row>
    <row r="247" spans="1:14" ht="18" customHeight="1" x14ac:dyDescent="0.2">
      <c r="A247" s="8"/>
      <c r="C247" s="65" t="s">
        <v>54</v>
      </c>
      <c r="D247" s="64">
        <f>INDEX( (G244:J247,G250:J253), MATCH(D243,F244:F247,0), MATCH(D244,G243:J243,0), MATCH(D245, {"Road","Plane"}, 0) )</f>
        <v>422</v>
      </c>
      <c r="E247" s="8"/>
      <c r="F247" s="62" t="s">
        <v>45</v>
      </c>
      <c r="G247" s="18">
        <v>2406</v>
      </c>
      <c r="H247" s="18">
        <v>1989</v>
      </c>
      <c r="I247" s="18">
        <v>1785</v>
      </c>
      <c r="J247" s="18">
        <v>0</v>
      </c>
      <c r="K247" s="8"/>
    </row>
    <row r="248" spans="1:14" ht="18" customHeight="1" x14ac:dyDescent="0.2">
      <c r="A248" s="8"/>
      <c r="E248" s="8"/>
      <c r="F248" s="8"/>
      <c r="G248" s="8"/>
      <c r="H248" s="8"/>
      <c r="I248" s="8"/>
      <c r="J248" s="8"/>
      <c r="K248" s="8"/>
    </row>
    <row r="249" spans="1:14" ht="18" customHeight="1" x14ac:dyDescent="0.2">
      <c r="A249" s="8"/>
      <c r="C249" s="68" t="s">
        <v>177</v>
      </c>
      <c r="D249" s="64">
        <f>VLOOKUP(D243, CHOOSE( MATCH(D245,{"Road","Plane"},0), F243:J247, F249:J253), MATCH(D244,F243:J243,0), FALSE)</f>
        <v>422</v>
      </c>
      <c r="E249" s="8"/>
      <c r="F249" s="63" t="s">
        <v>164</v>
      </c>
      <c r="G249" s="62" t="s">
        <v>42</v>
      </c>
      <c r="H249" s="62" t="s">
        <v>43</v>
      </c>
      <c r="I249" s="62" t="s">
        <v>44</v>
      </c>
      <c r="J249" s="62" t="s">
        <v>45</v>
      </c>
      <c r="K249" s="8"/>
    </row>
    <row r="250" spans="1:14" ht="18" customHeight="1" x14ac:dyDescent="0.2">
      <c r="A250" s="8"/>
      <c r="D250" s="8"/>
      <c r="E250" s="8"/>
      <c r="F250" s="62" t="s">
        <v>42</v>
      </c>
      <c r="G250" s="61">
        <v>0</v>
      </c>
      <c r="H250" s="61">
        <v>328.70525900000001</v>
      </c>
      <c r="I250" s="61">
        <v>596.51616000000001</v>
      </c>
      <c r="J250" s="61">
        <v>2149.9436599999999</v>
      </c>
      <c r="K250" s="8"/>
      <c r="L250" s="8"/>
      <c r="M250" s="8"/>
      <c r="N250" s="8"/>
    </row>
    <row r="251" spans="1:14" ht="18" customHeight="1" x14ac:dyDescent="0.2">
      <c r="A251" s="8"/>
      <c r="D251" s="8"/>
      <c r="E251" s="8"/>
      <c r="F251" s="62" t="s">
        <v>43</v>
      </c>
      <c r="G251" s="61">
        <v>328.70525900000001</v>
      </c>
      <c r="H251" s="61">
        <v>0</v>
      </c>
      <c r="I251" s="61">
        <v>347.96776</v>
      </c>
      <c r="J251" s="61">
        <v>1826.8307400000001</v>
      </c>
      <c r="K251" s="8"/>
      <c r="L251" s="8"/>
      <c r="M251" s="8"/>
      <c r="N251" s="8"/>
    </row>
    <row r="252" spans="1:14" ht="18" customHeight="1" x14ac:dyDescent="0.2">
      <c r="A252" s="8"/>
      <c r="D252" s="8"/>
      <c r="E252" s="8"/>
      <c r="F252" s="62" t="s">
        <v>44</v>
      </c>
      <c r="G252" s="61">
        <v>596.51616000000001</v>
      </c>
      <c r="H252" s="61">
        <v>347.96776</v>
      </c>
      <c r="I252" s="61">
        <v>0</v>
      </c>
      <c r="J252" s="61">
        <v>1627.9920199999999</v>
      </c>
      <c r="K252" s="8"/>
      <c r="L252" s="8"/>
      <c r="M252" s="8"/>
      <c r="N252" s="8"/>
    </row>
    <row r="253" spans="1:14" ht="18" customHeight="1" x14ac:dyDescent="0.2">
      <c r="A253" s="8"/>
      <c r="D253" s="8"/>
      <c r="E253" s="8"/>
      <c r="F253" s="62" t="s">
        <v>45</v>
      </c>
      <c r="G253" s="61">
        <v>2149.9436599999999</v>
      </c>
      <c r="H253" s="61">
        <v>1826.8307400000001</v>
      </c>
      <c r="I253" s="61">
        <v>1627.9920199999999</v>
      </c>
      <c r="J253" s="61">
        <v>0</v>
      </c>
      <c r="K253" s="8"/>
      <c r="L253" s="8"/>
      <c r="M253" s="8"/>
      <c r="N253" s="8"/>
    </row>
    <row r="254" spans="1:14" ht="18" customHeight="1" x14ac:dyDescent="0.2">
      <c r="A254" s="8"/>
      <c r="B254" s="8"/>
      <c r="C254" s="8"/>
      <c r="D254" s="8"/>
      <c r="E254" s="8"/>
      <c r="F254" s="8"/>
      <c r="G254" s="8"/>
      <c r="H254" s="8"/>
      <c r="I254" s="8"/>
      <c r="J254" s="8"/>
      <c r="K254" s="8"/>
    </row>
    <row r="255" spans="1:14" ht="18" customHeight="1" x14ac:dyDescent="0.2">
      <c r="A255" s="8"/>
      <c r="B255" s="46" t="s">
        <v>239</v>
      </c>
      <c r="C255" s="8"/>
      <c r="D255" s="8"/>
      <c r="E255" s="8"/>
      <c r="F255" s="8"/>
      <c r="G255" s="8"/>
      <c r="H255" s="8"/>
      <c r="I255" s="8"/>
      <c r="J255" s="8"/>
      <c r="K255" s="8"/>
    </row>
    <row r="256" spans="1:14" ht="18" customHeight="1" x14ac:dyDescent="0.2">
      <c r="A256" s="8"/>
      <c r="B256" s="8"/>
      <c r="C256" s="8"/>
      <c r="D256" s="8"/>
      <c r="E256" s="8"/>
      <c r="F256" s="8"/>
      <c r="G256" s="8"/>
      <c r="H256" s="8"/>
      <c r="I256" s="8"/>
      <c r="J256" s="8"/>
      <c r="K256" s="8"/>
    </row>
    <row r="257" spans="1:11" ht="18" customHeight="1" x14ac:dyDescent="0.2">
      <c r="A257" s="8"/>
      <c r="B257" s="83" t="s">
        <v>241</v>
      </c>
      <c r="C257" s="83"/>
      <c r="D257" s="83"/>
      <c r="E257" s="83"/>
      <c r="F257" s="83"/>
      <c r="G257" s="83"/>
      <c r="H257" s="83"/>
      <c r="I257" s="83"/>
      <c r="J257" s="83"/>
      <c r="K257" s="8"/>
    </row>
    <row r="258" spans="1:11" ht="18" customHeight="1" x14ac:dyDescent="0.2">
      <c r="A258" s="8"/>
      <c r="B258" s="83"/>
      <c r="C258" s="83"/>
      <c r="D258" s="83"/>
      <c r="E258" s="83"/>
      <c r="F258" s="83"/>
      <c r="G258" s="83"/>
      <c r="H258" s="83"/>
      <c r="I258" s="83"/>
      <c r="J258" s="83"/>
      <c r="K258" s="8"/>
    </row>
    <row r="259" spans="1:11" ht="18" customHeight="1" x14ac:dyDescent="0.2">
      <c r="A259" s="8"/>
      <c r="B259" s="83"/>
      <c r="C259" s="83"/>
      <c r="D259" s="83"/>
      <c r="E259" s="83"/>
      <c r="F259" s="83"/>
      <c r="G259" s="83"/>
      <c r="H259" s="83"/>
      <c r="I259" s="83"/>
      <c r="J259" s="83"/>
      <c r="K259" s="8"/>
    </row>
    <row r="260" spans="1:11" ht="18" customHeight="1" thickBot="1" x14ac:dyDescent="0.25">
      <c r="A260" s="8"/>
      <c r="B260" s="8"/>
      <c r="C260" s="8"/>
      <c r="D260" s="8"/>
      <c r="E260" s="8"/>
      <c r="F260" s="8"/>
      <c r="G260" s="8"/>
      <c r="H260" s="8"/>
      <c r="I260" s="8"/>
      <c r="J260" s="8"/>
      <c r="K260" s="8"/>
    </row>
    <row r="261" spans="1:11" ht="18" customHeight="1" thickBot="1" x14ac:dyDescent="0.25">
      <c r="A261" s="8"/>
      <c r="B261" s="11" t="s">
        <v>237</v>
      </c>
      <c r="C261" s="79" t="s">
        <v>240</v>
      </c>
      <c r="D261" s="80"/>
      <c r="E261" s="80"/>
      <c r="F261" s="80"/>
      <c r="G261" s="81"/>
      <c r="I261" s="8"/>
      <c r="J261" s="8"/>
      <c r="K261" s="8"/>
    </row>
    <row r="262" spans="1:11" ht="18" customHeight="1" x14ac:dyDescent="0.2">
      <c r="A262" s="8"/>
      <c r="B262" s="8"/>
      <c r="C262" s="8"/>
      <c r="D262" s="8"/>
      <c r="E262" s="8"/>
      <c r="F262" s="8"/>
      <c r="G262" s="8"/>
      <c r="H262" s="8"/>
      <c r="I262" s="8"/>
      <c r="J262" s="8"/>
      <c r="K262" s="8"/>
    </row>
    <row r="263" spans="1:11" ht="18" customHeight="1" x14ac:dyDescent="0.2">
      <c r="A263" s="8"/>
      <c r="B263" s="11" t="s">
        <v>4</v>
      </c>
      <c r="C263" s="97" t="s">
        <v>238</v>
      </c>
      <c r="D263" s="98"/>
      <c r="E263" s="98"/>
      <c r="F263" s="98"/>
      <c r="G263" s="99"/>
      <c r="H263" s="66"/>
      <c r="I263" s="66"/>
      <c r="J263" s="8"/>
      <c r="K263" s="8"/>
    </row>
    <row r="264" spans="1:11" ht="18" customHeight="1" x14ac:dyDescent="0.2">
      <c r="A264" s="8"/>
      <c r="B264" s="11"/>
      <c r="C264" s="100"/>
      <c r="D264" s="101"/>
      <c r="E264" s="101"/>
      <c r="F264" s="101"/>
      <c r="G264" s="102"/>
      <c r="H264" s="66"/>
      <c r="I264" s="66"/>
      <c r="J264" s="8"/>
      <c r="K264" s="8"/>
    </row>
    <row r="265" spans="1:11" ht="18" customHeight="1" x14ac:dyDescent="0.2">
      <c r="A265" s="8"/>
      <c r="B265" s="8"/>
      <c r="C265" s="103"/>
      <c r="D265" s="104"/>
      <c r="E265" s="104"/>
      <c r="F265" s="104"/>
      <c r="G265" s="105"/>
      <c r="H265" s="8"/>
      <c r="I265" s="8"/>
      <c r="J265" s="8"/>
      <c r="K265" s="8"/>
    </row>
    <row r="266" spans="1:11" ht="18" customHeight="1" x14ac:dyDescent="0.2">
      <c r="A266" s="8"/>
      <c r="B266" s="8"/>
      <c r="C266" s="8"/>
      <c r="D266" s="8"/>
      <c r="E266" s="8"/>
      <c r="F266" s="8"/>
      <c r="G266" s="8"/>
      <c r="H266" s="8"/>
      <c r="I266" s="8"/>
      <c r="J266" s="8"/>
      <c r="K266" s="8"/>
    </row>
    <row r="267" spans="1:11" ht="18" customHeight="1" x14ac:dyDescent="0.2">
      <c r="A267" s="8"/>
      <c r="B267" s="8"/>
      <c r="C267" s="8"/>
      <c r="D267" s="8"/>
      <c r="E267" s="8"/>
      <c r="F267" s="8"/>
      <c r="G267" s="8"/>
      <c r="H267" s="8"/>
      <c r="I267" s="8"/>
      <c r="J267" s="8"/>
      <c r="K267" s="8"/>
    </row>
    <row r="268" spans="1:11" ht="18" customHeight="1" x14ac:dyDescent="0.2">
      <c r="A268" s="8"/>
      <c r="B268" s="8"/>
      <c r="C268" s="8"/>
      <c r="D268" s="8"/>
      <c r="E268" s="8"/>
      <c r="F268" s="8"/>
      <c r="G268" s="8"/>
      <c r="H268" s="8"/>
      <c r="I268" s="8"/>
      <c r="J268" s="8"/>
      <c r="K268" s="8"/>
    </row>
    <row r="269" spans="1:11" ht="23.25" x14ac:dyDescent="0.2">
      <c r="A269" s="8"/>
      <c r="B269" s="32" t="s">
        <v>234</v>
      </c>
      <c r="C269" s="10"/>
      <c r="D269" s="10"/>
      <c r="E269" s="10"/>
      <c r="F269" s="10"/>
      <c r="G269" s="10"/>
      <c r="H269" s="10"/>
      <c r="I269" s="10"/>
      <c r="J269" s="10"/>
      <c r="K269" s="8"/>
    </row>
    <row r="270" spans="1:11" ht="18" customHeight="1" x14ac:dyDescent="0.2">
      <c r="A270" s="8"/>
      <c r="B270" s="8"/>
      <c r="C270" s="8"/>
      <c r="D270" s="8"/>
      <c r="E270" s="8"/>
      <c r="F270" s="8"/>
      <c r="G270" s="8"/>
      <c r="H270" s="8"/>
      <c r="I270" s="8"/>
      <c r="J270" s="8"/>
      <c r="K270" s="8"/>
    </row>
    <row r="271" spans="1:11" ht="18" customHeight="1" x14ac:dyDescent="0.2">
      <c r="A271" s="8"/>
      <c r="B271" s="83" t="s">
        <v>83</v>
      </c>
      <c r="C271" s="83"/>
      <c r="D271" s="83"/>
      <c r="E271" s="83"/>
      <c r="F271" s="83"/>
      <c r="G271" s="83"/>
      <c r="H271" s="83"/>
      <c r="I271" s="83"/>
      <c r="J271" s="83"/>
      <c r="K271" s="8"/>
    </row>
    <row r="272" spans="1:11" ht="18" customHeight="1" x14ac:dyDescent="0.2">
      <c r="A272" s="8"/>
      <c r="B272" s="83"/>
      <c r="C272" s="83"/>
      <c r="D272" s="83"/>
      <c r="E272" s="83"/>
      <c r="F272" s="83"/>
      <c r="G272" s="83"/>
      <c r="H272" s="83"/>
      <c r="I272" s="83"/>
      <c r="J272" s="83"/>
      <c r="K272" s="8"/>
    </row>
    <row r="273" spans="1:11" ht="18" customHeight="1" x14ac:dyDescent="0.2">
      <c r="A273" s="8"/>
      <c r="B273" s="83"/>
      <c r="C273" s="83"/>
      <c r="D273" s="83"/>
      <c r="E273" s="83"/>
      <c r="F273" s="83"/>
      <c r="G273" s="83"/>
      <c r="H273" s="83"/>
      <c r="I273" s="83"/>
      <c r="J273" s="83"/>
      <c r="K273" s="8"/>
    </row>
    <row r="274" spans="1:11" ht="18" customHeight="1" x14ac:dyDescent="0.2">
      <c r="A274" s="8"/>
      <c r="B274" s="83"/>
      <c r="C274" s="83"/>
      <c r="D274" s="83"/>
      <c r="E274" s="83"/>
      <c r="F274" s="83"/>
      <c r="G274" s="83"/>
      <c r="H274" s="83"/>
      <c r="I274" s="83"/>
      <c r="J274" s="83"/>
      <c r="K274" s="8"/>
    </row>
    <row r="275" spans="1:11" ht="18" customHeight="1" x14ac:dyDescent="0.2">
      <c r="A275" s="8"/>
      <c r="B275" s="83"/>
      <c r="C275" s="83"/>
      <c r="D275" s="83"/>
      <c r="E275" s="83"/>
      <c r="F275" s="83"/>
      <c r="G275" s="83"/>
      <c r="H275" s="83"/>
      <c r="I275" s="83"/>
      <c r="J275" s="83"/>
      <c r="K275" s="8"/>
    </row>
    <row r="276" spans="1:11" ht="18" customHeight="1" x14ac:dyDescent="0.2">
      <c r="A276" s="8"/>
      <c r="B276" s="8"/>
      <c r="C276" s="8"/>
      <c r="D276" s="8"/>
      <c r="E276" s="8"/>
      <c r="F276" s="8"/>
      <c r="G276" s="8"/>
      <c r="H276" s="8"/>
      <c r="I276" s="8"/>
      <c r="J276" s="8"/>
      <c r="K276" s="8"/>
    </row>
    <row r="277" spans="1:11" ht="18" customHeight="1" x14ac:dyDescent="0.2">
      <c r="A277" s="8"/>
      <c r="B277" s="11" t="s">
        <v>4</v>
      </c>
      <c r="C277" s="106" t="s">
        <v>188</v>
      </c>
      <c r="D277" s="107"/>
      <c r="E277" s="107"/>
      <c r="F277" s="108"/>
      <c r="G277" s="71" t="s">
        <v>176</v>
      </c>
      <c r="H277" s="70"/>
      <c r="I277" s="70"/>
      <c r="J277" s="8"/>
      <c r="K277" s="8"/>
    </row>
    <row r="278" spans="1:11" ht="18" customHeight="1" x14ac:dyDescent="0.2">
      <c r="A278" s="8"/>
      <c r="B278" s="11"/>
      <c r="C278" s="109"/>
      <c r="D278" s="110"/>
      <c r="E278" s="110"/>
      <c r="F278" s="111"/>
      <c r="G278" s="69"/>
      <c r="H278" s="70"/>
      <c r="I278" s="70"/>
      <c r="J278" s="8"/>
      <c r="K278" s="8"/>
    </row>
    <row r="279" spans="1:11" ht="18" customHeight="1" x14ac:dyDescent="0.2">
      <c r="A279" s="8"/>
      <c r="B279" s="8"/>
      <c r="D279" s="8"/>
      <c r="E279" s="8"/>
      <c r="F279" s="8"/>
      <c r="G279" s="8"/>
      <c r="H279" s="8"/>
      <c r="I279" s="8"/>
      <c r="J279" s="8"/>
      <c r="K279" s="8"/>
    </row>
    <row r="280" spans="1:11" ht="18" customHeight="1" x14ac:dyDescent="0.2">
      <c r="A280" s="8"/>
      <c r="B280" s="8"/>
      <c r="C280" s="34" t="s">
        <v>21</v>
      </c>
      <c r="D280" s="8"/>
      <c r="E280" s="8"/>
      <c r="F280" s="8"/>
      <c r="G280" s="34" t="s">
        <v>187</v>
      </c>
      <c r="H280" s="8"/>
      <c r="I280" s="8"/>
      <c r="J280" s="8"/>
      <c r="K280" s="8"/>
    </row>
    <row r="281" spans="1:11" ht="18" customHeight="1" x14ac:dyDescent="0.2">
      <c r="A281" s="8"/>
      <c r="C281" s="40" t="s">
        <v>50</v>
      </c>
      <c r="D281" s="40" t="s">
        <v>14</v>
      </c>
      <c r="F281" s="8"/>
      <c r="G281" s="39" t="s">
        <v>80</v>
      </c>
      <c r="H281" s="13" t="s">
        <v>3</v>
      </c>
      <c r="J281" s="8"/>
    </row>
    <row r="282" spans="1:11" ht="18" customHeight="1" x14ac:dyDescent="0.2">
      <c r="A282" s="8"/>
      <c r="C282" s="18" t="s">
        <v>30</v>
      </c>
      <c r="D282" s="33">
        <v>10</v>
      </c>
      <c r="F282" s="11" t="s">
        <v>66</v>
      </c>
      <c r="G282" s="18" t="s">
        <v>79</v>
      </c>
      <c r="H282" s="52">
        <f t="array" ref="H282">INDEX(D282:D285, MATCH(TRUE, EXACT(G282,C282:C285),0) )</f>
        <v>20</v>
      </c>
      <c r="J282" s="8"/>
    </row>
    <row r="283" spans="1:11" ht="18" customHeight="1" x14ac:dyDescent="0.2">
      <c r="A283" s="8"/>
      <c r="C283" s="18" t="s">
        <v>79</v>
      </c>
      <c r="D283" s="33">
        <v>20</v>
      </c>
      <c r="F283" s="11" t="s">
        <v>67</v>
      </c>
      <c r="G283" s="18" t="s">
        <v>82</v>
      </c>
      <c r="H283" s="52">
        <f t="array" ref="H283">INDEX(D283:D286, MATCH(TRUE, EXACT(G283,C283:C286),0) )</f>
        <v>40</v>
      </c>
      <c r="J283" s="8"/>
    </row>
    <row r="284" spans="1:11" ht="18" customHeight="1" x14ac:dyDescent="0.2">
      <c r="A284" s="8"/>
      <c r="B284" s="8"/>
      <c r="C284" s="18" t="s">
        <v>81</v>
      </c>
      <c r="D284" s="33">
        <v>30</v>
      </c>
      <c r="E284" s="8"/>
      <c r="F284" s="8"/>
      <c r="G284" s="8"/>
      <c r="J284" s="8"/>
      <c r="K284" s="8"/>
    </row>
    <row r="285" spans="1:11" ht="18" customHeight="1" x14ac:dyDescent="0.2">
      <c r="A285" s="8"/>
      <c r="B285" s="8"/>
      <c r="C285" s="18" t="s">
        <v>82</v>
      </c>
      <c r="D285" s="33">
        <v>40</v>
      </c>
      <c r="E285" s="8"/>
      <c r="F285" s="8"/>
      <c r="G285" s="8"/>
      <c r="J285" s="8"/>
      <c r="K285" s="8"/>
    </row>
    <row r="286" spans="1:11" ht="18" customHeight="1" x14ac:dyDescent="0.2">
      <c r="A286" s="8"/>
      <c r="B286" s="8"/>
      <c r="C286" s="8"/>
      <c r="D286" s="8"/>
      <c r="E286" s="8"/>
      <c r="F286" s="8"/>
      <c r="G286" s="8"/>
      <c r="H286" s="8"/>
      <c r="I286" s="8"/>
      <c r="J286" s="8"/>
      <c r="K286" s="8"/>
    </row>
    <row r="287" spans="1:11" ht="18" customHeight="1" x14ac:dyDescent="0.2">
      <c r="A287" s="8"/>
      <c r="B287" s="8"/>
      <c r="C287" s="8"/>
      <c r="D287" s="8"/>
      <c r="E287" s="8"/>
      <c r="F287" s="8"/>
      <c r="G287" s="8"/>
      <c r="H287" s="8"/>
      <c r="I287" s="8"/>
      <c r="J287" s="8"/>
      <c r="K287" s="8"/>
    </row>
    <row r="288" spans="1:11" ht="23.25" x14ac:dyDescent="0.2">
      <c r="A288" s="8"/>
      <c r="B288" s="32" t="s">
        <v>57</v>
      </c>
      <c r="C288" s="10"/>
      <c r="D288" s="10"/>
      <c r="E288" s="10"/>
      <c r="F288" s="10"/>
      <c r="G288" s="10"/>
      <c r="H288" s="10"/>
      <c r="I288" s="10"/>
      <c r="J288" s="10"/>
      <c r="K288" s="8"/>
    </row>
    <row r="289" spans="1:11" ht="18" customHeight="1" x14ac:dyDescent="0.2">
      <c r="A289" s="8"/>
      <c r="B289" s="8"/>
      <c r="C289" s="8"/>
      <c r="D289" s="8"/>
      <c r="E289" s="8"/>
      <c r="F289" s="8"/>
      <c r="G289" s="8"/>
      <c r="H289" s="8"/>
      <c r="I289" s="8"/>
      <c r="J289" s="8"/>
      <c r="K289" s="8"/>
    </row>
    <row r="290" spans="1:11" ht="18" customHeight="1" x14ac:dyDescent="0.2">
      <c r="A290" s="8"/>
      <c r="B290" s="83" t="s">
        <v>178</v>
      </c>
      <c r="C290" s="83"/>
      <c r="D290" s="83"/>
      <c r="E290" s="83"/>
      <c r="F290" s="83"/>
      <c r="G290" s="83"/>
      <c r="H290" s="83"/>
      <c r="I290" s="83"/>
      <c r="J290" s="83"/>
      <c r="K290" s="8"/>
    </row>
    <row r="291" spans="1:11" ht="18" customHeight="1" x14ac:dyDescent="0.2">
      <c r="A291" s="8"/>
      <c r="B291" s="83"/>
      <c r="C291" s="83"/>
      <c r="D291" s="83"/>
      <c r="E291" s="83"/>
      <c r="F291" s="83"/>
      <c r="G291" s="83"/>
      <c r="H291" s="83"/>
      <c r="I291" s="83"/>
      <c r="J291" s="83"/>
      <c r="K291" s="8"/>
    </row>
    <row r="292" spans="1:11" ht="18" customHeight="1" x14ac:dyDescent="0.2">
      <c r="A292" s="8"/>
      <c r="B292" s="83"/>
      <c r="C292" s="83"/>
      <c r="D292" s="83"/>
      <c r="E292" s="83"/>
      <c r="F292" s="83"/>
      <c r="G292" s="83"/>
      <c r="H292" s="83"/>
      <c r="I292" s="83"/>
      <c r="J292" s="83"/>
      <c r="K292" s="8"/>
    </row>
    <row r="293" spans="1:11" ht="18" customHeight="1" x14ac:dyDescent="0.2">
      <c r="A293" s="8"/>
      <c r="B293" s="11" t="s">
        <v>4</v>
      </c>
      <c r="C293" s="90" t="s">
        <v>191</v>
      </c>
      <c r="D293" s="91"/>
      <c r="E293" s="91"/>
      <c r="F293" s="91"/>
      <c r="G293" s="91"/>
      <c r="H293" s="92"/>
      <c r="I293" s="66"/>
      <c r="J293" s="8"/>
      <c r="K293" s="8"/>
    </row>
    <row r="294" spans="1:11" ht="18" customHeight="1" x14ac:dyDescent="0.2">
      <c r="A294" s="8"/>
      <c r="B294" s="8"/>
      <c r="C294" s="8"/>
      <c r="D294" s="8"/>
      <c r="E294" s="8"/>
      <c r="F294" s="8"/>
      <c r="G294" s="8"/>
      <c r="H294" s="8"/>
      <c r="I294" s="8"/>
      <c r="J294" s="8"/>
      <c r="K294" s="8"/>
    </row>
    <row r="295" spans="1:11" ht="18" customHeight="1" x14ac:dyDescent="0.2">
      <c r="A295" s="8"/>
      <c r="B295" s="11" t="s">
        <v>4</v>
      </c>
      <c r="C295" s="90" t="s">
        <v>190</v>
      </c>
      <c r="D295" s="91"/>
      <c r="E295" s="91"/>
      <c r="F295" s="91"/>
      <c r="G295" s="91"/>
      <c r="H295" s="92"/>
      <c r="I295" s="66"/>
      <c r="J295" s="8"/>
      <c r="K295" s="8"/>
    </row>
    <row r="296" spans="1:11" ht="18" customHeight="1" x14ac:dyDescent="0.2">
      <c r="A296" s="8"/>
      <c r="B296" s="8"/>
      <c r="C296" s="8"/>
      <c r="D296" s="8"/>
      <c r="E296" s="8"/>
      <c r="F296" s="8"/>
      <c r="G296" s="8"/>
      <c r="H296" s="8"/>
      <c r="I296" s="8"/>
      <c r="J296" s="8"/>
      <c r="K296" s="8"/>
    </row>
    <row r="297" spans="1:11" ht="18" customHeight="1" x14ac:dyDescent="0.2">
      <c r="A297" s="8"/>
      <c r="B297" s="40" t="s">
        <v>52</v>
      </c>
      <c r="C297" s="40" t="s">
        <v>50</v>
      </c>
      <c r="D297" s="40" t="s">
        <v>47</v>
      </c>
      <c r="E297" s="40" t="s">
        <v>14</v>
      </c>
      <c r="F297" s="40" t="s">
        <v>22</v>
      </c>
      <c r="G297" s="8"/>
      <c r="H297" s="65" t="s">
        <v>179</v>
      </c>
      <c r="I297" s="18" t="s">
        <v>25</v>
      </c>
      <c r="J297" s="8"/>
      <c r="K297" s="8"/>
    </row>
    <row r="298" spans="1:11" ht="18" customHeight="1" x14ac:dyDescent="0.2">
      <c r="A298" s="8"/>
      <c r="B298" s="19" t="str">
        <f>C298&amp;D298</f>
        <v>Ablue</v>
      </c>
      <c r="C298" s="18" t="s">
        <v>25</v>
      </c>
      <c r="D298" s="18" t="s">
        <v>48</v>
      </c>
      <c r="E298" s="33">
        <v>34.5</v>
      </c>
      <c r="F298" s="18">
        <v>34</v>
      </c>
      <c r="H298" s="65" t="s">
        <v>180</v>
      </c>
      <c r="I298" s="18" t="s">
        <v>49</v>
      </c>
      <c r="K298" s="8"/>
    </row>
    <row r="299" spans="1:11" ht="18" customHeight="1" x14ac:dyDescent="0.2">
      <c r="A299" s="8"/>
      <c r="B299" s="19" t="str">
        <f t="shared" ref="B299:B302" si="2">C299&amp;D299</f>
        <v>Agreen</v>
      </c>
      <c r="C299" s="18" t="s">
        <v>25</v>
      </c>
      <c r="D299" s="18" t="s">
        <v>49</v>
      </c>
      <c r="E299" s="33">
        <v>52.3</v>
      </c>
      <c r="F299" s="18">
        <v>28</v>
      </c>
      <c r="H299" s="65" t="s">
        <v>181</v>
      </c>
      <c r="I299" s="19" t="str">
        <f>I297&amp;I298</f>
        <v>Agreen</v>
      </c>
      <c r="K299" s="8"/>
    </row>
    <row r="300" spans="1:11" ht="18" customHeight="1" x14ac:dyDescent="0.2">
      <c r="A300" s="8"/>
      <c r="B300" s="19" t="str">
        <f t="shared" si="2"/>
        <v>Bblue</v>
      </c>
      <c r="C300" s="18" t="s">
        <v>26</v>
      </c>
      <c r="D300" s="18" t="s">
        <v>48</v>
      </c>
      <c r="E300" s="33">
        <v>29.3</v>
      </c>
      <c r="F300" s="18">
        <v>57</v>
      </c>
      <c r="K300" s="8"/>
    </row>
    <row r="301" spans="1:11" ht="18" customHeight="1" x14ac:dyDescent="0.2">
      <c r="A301" s="8"/>
      <c r="B301" s="19" t="str">
        <f t="shared" si="2"/>
        <v>Bgreen</v>
      </c>
      <c r="C301" s="18" t="s">
        <v>26</v>
      </c>
      <c r="D301" s="18" t="s">
        <v>49</v>
      </c>
      <c r="E301" s="33">
        <v>87.2</v>
      </c>
      <c r="F301" s="18">
        <v>103</v>
      </c>
      <c r="H301" s="65" t="s">
        <v>177</v>
      </c>
      <c r="I301" s="19">
        <f>VLOOKUP(I297&amp;I298,B297:F302,4,FALSE)</f>
        <v>52.3</v>
      </c>
      <c r="K301" s="8"/>
    </row>
    <row r="302" spans="1:11" ht="18" customHeight="1" x14ac:dyDescent="0.2">
      <c r="A302" s="8"/>
      <c r="B302" s="19" t="str">
        <f t="shared" si="2"/>
        <v>Byellow</v>
      </c>
      <c r="C302" s="18" t="s">
        <v>26</v>
      </c>
      <c r="D302" s="18" t="s">
        <v>51</v>
      </c>
      <c r="E302" s="33">
        <v>98.1</v>
      </c>
      <c r="F302" s="18">
        <v>23</v>
      </c>
      <c r="H302" s="68" t="s">
        <v>54</v>
      </c>
      <c r="I302" s="19">
        <f t="array" ref="I302">INDEX(E298:E302,MATCH(I297&amp;I298,C298:C302&amp;D298:D302,0))</f>
        <v>52.3</v>
      </c>
      <c r="J302" s="71" t="s">
        <v>176</v>
      </c>
      <c r="K302" s="8"/>
    </row>
    <row r="303" spans="1:11" ht="18" customHeight="1" x14ac:dyDescent="0.2">
      <c r="A303" s="8"/>
      <c r="B303" s="8"/>
      <c r="C303" s="8"/>
      <c r="D303" s="8"/>
      <c r="E303" s="8"/>
      <c r="K303" s="8"/>
    </row>
    <row r="304" spans="1:11" ht="18" customHeight="1" x14ac:dyDescent="0.2">
      <c r="A304" s="8"/>
      <c r="B304" s="8"/>
      <c r="C304" s="8"/>
      <c r="D304" s="8"/>
      <c r="E304" s="8"/>
      <c r="F304" s="8"/>
      <c r="G304" s="8"/>
      <c r="H304" s="8"/>
      <c r="I304" s="8"/>
      <c r="J304" s="8"/>
      <c r="K304" s="8"/>
    </row>
    <row r="305" spans="1:11" ht="23.25" x14ac:dyDescent="0.2">
      <c r="A305" s="8"/>
      <c r="B305" s="32" t="s">
        <v>189</v>
      </c>
      <c r="C305" s="10"/>
      <c r="D305" s="10"/>
      <c r="E305" s="10"/>
      <c r="F305" s="10"/>
      <c r="G305" s="10"/>
      <c r="H305" s="10"/>
      <c r="I305" s="10"/>
      <c r="J305" s="10"/>
      <c r="K305" s="8"/>
    </row>
    <row r="306" spans="1:11" ht="18" customHeight="1" x14ac:dyDescent="0.2">
      <c r="A306" s="8"/>
      <c r="B306" s="8"/>
      <c r="C306" s="8"/>
      <c r="D306" s="8"/>
      <c r="E306" s="8"/>
      <c r="F306" s="8"/>
      <c r="G306" s="8"/>
      <c r="H306" s="8"/>
      <c r="I306" s="8"/>
      <c r="J306" s="8"/>
      <c r="K306" s="8"/>
    </row>
    <row r="307" spans="1:11" ht="18" customHeight="1" x14ac:dyDescent="0.2">
      <c r="A307" s="8"/>
      <c r="B307" s="83" t="s">
        <v>192</v>
      </c>
      <c r="C307" s="83"/>
      <c r="D307" s="83"/>
      <c r="E307" s="83"/>
      <c r="F307" s="83"/>
      <c r="G307" s="83"/>
      <c r="H307" s="83"/>
      <c r="I307" s="83"/>
      <c r="J307" s="83"/>
      <c r="K307" s="8"/>
    </row>
    <row r="308" spans="1:11" ht="18" customHeight="1" x14ac:dyDescent="0.2">
      <c r="A308" s="8"/>
      <c r="B308" s="83"/>
      <c r="C308" s="83"/>
      <c r="D308" s="83"/>
      <c r="E308" s="83"/>
      <c r="F308" s="83"/>
      <c r="G308" s="83"/>
      <c r="H308" s="83"/>
      <c r="I308" s="83"/>
      <c r="J308" s="83"/>
      <c r="K308" s="8"/>
    </row>
    <row r="309" spans="1:11" ht="18" customHeight="1" x14ac:dyDescent="0.2">
      <c r="A309" s="8"/>
      <c r="B309" s="83"/>
      <c r="C309" s="83"/>
      <c r="D309" s="83"/>
      <c r="E309" s="83"/>
      <c r="F309" s="83"/>
      <c r="G309" s="83"/>
      <c r="H309" s="83"/>
      <c r="I309" s="83"/>
      <c r="J309" s="83"/>
      <c r="K309" s="8"/>
    </row>
    <row r="310" spans="1:11" ht="18" customHeight="1" x14ac:dyDescent="0.2">
      <c r="A310" s="8"/>
      <c r="B310" s="11" t="s">
        <v>4</v>
      </c>
      <c r="C310" s="97" t="s">
        <v>244</v>
      </c>
      <c r="D310" s="98"/>
      <c r="E310" s="98"/>
      <c r="F310" s="98"/>
      <c r="G310" s="98"/>
      <c r="H310" s="99"/>
      <c r="I310" s="66"/>
      <c r="J310" s="8"/>
      <c r="K310" s="8"/>
    </row>
    <row r="311" spans="1:11" ht="18" customHeight="1" x14ac:dyDescent="0.2">
      <c r="A311" s="8"/>
      <c r="B311" s="8"/>
      <c r="C311" s="103"/>
      <c r="D311" s="104"/>
      <c r="E311" s="104"/>
      <c r="F311" s="104"/>
      <c r="G311" s="104"/>
      <c r="H311" s="105"/>
      <c r="I311" s="8"/>
      <c r="J311" s="8"/>
      <c r="K311" s="8"/>
    </row>
    <row r="312" spans="1:11" ht="18" customHeight="1" x14ac:dyDescent="0.2">
      <c r="A312" s="8"/>
      <c r="B312" s="8"/>
      <c r="C312" s="8"/>
      <c r="D312" s="8"/>
      <c r="E312" s="8"/>
      <c r="F312" s="8"/>
      <c r="G312" s="8"/>
      <c r="H312" s="8"/>
      <c r="I312" s="8"/>
      <c r="J312" s="8"/>
      <c r="K312" s="8"/>
    </row>
    <row r="313" spans="1:11" ht="18" customHeight="1" x14ac:dyDescent="0.2">
      <c r="A313" s="8"/>
      <c r="C313" s="40" t="s">
        <v>50</v>
      </c>
      <c r="D313" s="40" t="s">
        <v>14</v>
      </c>
      <c r="E313" s="40" t="s">
        <v>22</v>
      </c>
      <c r="F313" s="11" t="s">
        <v>193</v>
      </c>
      <c r="G313" s="18">
        <v>40</v>
      </c>
      <c r="K313" s="8"/>
    </row>
    <row r="314" spans="1:11" ht="18" customHeight="1" x14ac:dyDescent="0.2">
      <c r="A314" s="8"/>
      <c r="C314" s="18" t="s">
        <v>25</v>
      </c>
      <c r="D314" s="33">
        <v>34.5</v>
      </c>
      <c r="E314" s="18">
        <v>34</v>
      </c>
      <c r="F314" s="11" t="s">
        <v>194</v>
      </c>
      <c r="G314" s="18">
        <v>40</v>
      </c>
      <c r="K314" s="8"/>
    </row>
    <row r="315" spans="1:11" ht="18" customHeight="1" x14ac:dyDescent="0.2">
      <c r="A315" s="8"/>
      <c r="C315" s="18" t="s">
        <v>26</v>
      </c>
      <c r="D315" s="33">
        <v>52.3</v>
      </c>
      <c r="E315" s="18">
        <v>28</v>
      </c>
      <c r="F315" s="8"/>
      <c r="G315" s="8"/>
      <c r="K315" s="8"/>
    </row>
    <row r="316" spans="1:11" ht="18" customHeight="1" x14ac:dyDescent="0.2">
      <c r="A316" s="8"/>
      <c r="C316" s="18" t="s">
        <v>27</v>
      </c>
      <c r="D316" s="33">
        <v>29.3</v>
      </c>
      <c r="E316" s="18">
        <v>57</v>
      </c>
      <c r="F316" s="11" t="s">
        <v>195</v>
      </c>
      <c r="G316" s="19" t="str">
        <f t="array" ref="G316">INDEX(C314:C318,MATCH(1,(D314:D318&gt;G313)*(E314:E318&lt;G314),0))</f>
        <v>B</v>
      </c>
      <c r="H316" s="71" t="s">
        <v>176</v>
      </c>
      <c r="K316" s="8"/>
    </row>
    <row r="317" spans="1:11" ht="18" customHeight="1" x14ac:dyDescent="0.2">
      <c r="A317" s="8"/>
      <c r="C317" s="18" t="s">
        <v>28</v>
      </c>
      <c r="D317" s="33">
        <v>87.2</v>
      </c>
      <c r="E317" s="18">
        <v>103</v>
      </c>
      <c r="F317" s="8"/>
      <c r="G317" s="8"/>
      <c r="K317" s="8"/>
    </row>
    <row r="318" spans="1:11" ht="18" customHeight="1" x14ac:dyDescent="0.2">
      <c r="A318" s="8"/>
      <c r="C318" s="18" t="s">
        <v>29</v>
      </c>
      <c r="D318" s="33">
        <v>98.1</v>
      </c>
      <c r="E318" s="18">
        <v>23</v>
      </c>
      <c r="F318" s="8"/>
      <c r="G318" s="8"/>
      <c r="K318" s="8"/>
    </row>
    <row r="319" spans="1:11" ht="18" customHeight="1" x14ac:dyDescent="0.2">
      <c r="A319" s="8"/>
      <c r="B319" s="8"/>
      <c r="C319" s="8"/>
      <c r="D319" s="8"/>
      <c r="E319" s="8"/>
      <c r="F319" s="8"/>
      <c r="G319" s="8"/>
      <c r="H319" s="8"/>
      <c r="I319" s="8"/>
      <c r="J319" s="8"/>
      <c r="K319" s="8"/>
    </row>
    <row r="320" spans="1:11" ht="18" customHeight="1" x14ac:dyDescent="0.2">
      <c r="A320" s="8"/>
      <c r="B320" s="8"/>
      <c r="C320" s="8"/>
      <c r="D320" s="8"/>
      <c r="E320" s="8"/>
      <c r="F320" s="8"/>
      <c r="G320" s="8"/>
      <c r="H320" s="8"/>
      <c r="I320" s="8"/>
      <c r="J320" s="8"/>
      <c r="K320" s="8"/>
    </row>
    <row r="321" spans="1:11" ht="23.25" x14ac:dyDescent="0.2">
      <c r="A321" s="8"/>
      <c r="B321" s="32" t="s">
        <v>196</v>
      </c>
      <c r="C321" s="10"/>
      <c r="D321" s="10"/>
      <c r="E321" s="10"/>
      <c r="F321" s="10"/>
      <c r="G321" s="10"/>
      <c r="H321" s="10"/>
      <c r="I321" s="10"/>
      <c r="J321" s="10"/>
      <c r="K321" s="8"/>
    </row>
    <row r="322" spans="1:11" ht="18" customHeight="1" x14ac:dyDescent="0.2">
      <c r="A322" s="8"/>
      <c r="B322" s="8"/>
      <c r="C322" s="8"/>
      <c r="D322" s="8"/>
      <c r="E322" s="8"/>
      <c r="F322" s="8"/>
      <c r="G322" s="8"/>
      <c r="H322" s="8"/>
      <c r="I322" s="8"/>
      <c r="J322" s="8"/>
      <c r="K322" s="8"/>
    </row>
    <row r="323" spans="1:11" ht="18" customHeight="1" x14ac:dyDescent="0.2">
      <c r="A323" s="8"/>
      <c r="B323" s="83" t="s">
        <v>213</v>
      </c>
      <c r="C323" s="83"/>
      <c r="D323" s="83"/>
      <c r="E323" s="83"/>
      <c r="F323" s="83"/>
      <c r="G323" s="83"/>
      <c r="H323" s="83"/>
      <c r="I323" s="83"/>
      <c r="J323" s="83"/>
      <c r="K323" s="8"/>
    </row>
    <row r="324" spans="1:11" ht="18" customHeight="1" x14ac:dyDescent="0.2">
      <c r="A324" s="8"/>
      <c r="B324" s="83"/>
      <c r="C324" s="83"/>
      <c r="D324" s="83"/>
      <c r="E324" s="83"/>
      <c r="F324" s="83"/>
      <c r="G324" s="83"/>
      <c r="H324" s="83"/>
      <c r="I324" s="83"/>
      <c r="J324" s="83"/>
      <c r="K324" s="8"/>
    </row>
    <row r="325" spans="1:11" ht="18" customHeight="1" x14ac:dyDescent="0.2">
      <c r="A325" s="8"/>
      <c r="B325" s="83"/>
      <c r="C325" s="83"/>
      <c r="D325" s="83"/>
      <c r="E325" s="83"/>
      <c r="F325" s="83"/>
      <c r="G325" s="83"/>
      <c r="H325" s="83"/>
      <c r="I325" s="83"/>
      <c r="J325" s="83"/>
      <c r="K325" s="8"/>
    </row>
    <row r="326" spans="1:11" ht="18" customHeight="1" x14ac:dyDescent="0.2">
      <c r="A326" s="8"/>
      <c r="B326" s="8"/>
      <c r="C326" s="8"/>
      <c r="D326" s="8"/>
      <c r="E326" s="8"/>
      <c r="F326" s="8"/>
      <c r="G326" s="8"/>
      <c r="H326" s="8"/>
      <c r="I326" s="8"/>
      <c r="J326" s="8"/>
      <c r="K326" s="8"/>
    </row>
    <row r="327" spans="1:11" ht="18" customHeight="1" x14ac:dyDescent="0.2">
      <c r="A327" s="8"/>
      <c r="B327" s="11" t="s">
        <v>4</v>
      </c>
      <c r="C327" s="90" t="s">
        <v>203</v>
      </c>
      <c r="D327" s="91"/>
      <c r="E327" s="91"/>
      <c r="F327" s="91"/>
      <c r="G327" s="91"/>
      <c r="H327" s="92"/>
      <c r="I327" s="66"/>
      <c r="J327" s="8"/>
      <c r="K327" s="8"/>
    </row>
    <row r="328" spans="1:11" ht="18" customHeight="1" x14ac:dyDescent="0.2">
      <c r="A328" s="8"/>
      <c r="B328" s="8"/>
      <c r="C328" s="8"/>
      <c r="D328" s="8"/>
      <c r="E328" s="8"/>
      <c r="F328" s="8"/>
      <c r="G328" s="8"/>
      <c r="H328" s="8"/>
      <c r="I328" s="8"/>
      <c r="J328" s="8"/>
      <c r="K328" s="8"/>
    </row>
    <row r="329" spans="1:11" ht="18" customHeight="1" x14ac:dyDescent="0.2">
      <c r="A329" s="8"/>
      <c r="B329" s="11" t="s">
        <v>4</v>
      </c>
      <c r="C329" s="90" t="s">
        <v>204</v>
      </c>
      <c r="D329" s="91"/>
      <c r="E329" s="91"/>
      <c r="F329" s="91"/>
      <c r="G329" s="91"/>
      <c r="H329" s="92"/>
      <c r="I329" s="66"/>
      <c r="J329" s="8"/>
      <c r="K329" s="8"/>
    </row>
    <row r="330" spans="1:11" ht="18" customHeight="1" x14ac:dyDescent="0.2">
      <c r="A330" s="8"/>
      <c r="B330" s="8"/>
      <c r="C330" s="8"/>
      <c r="D330" s="8"/>
      <c r="E330" s="8"/>
      <c r="F330" s="8"/>
      <c r="G330" s="8"/>
      <c r="H330" s="8"/>
      <c r="I330" s="8"/>
      <c r="J330" s="8"/>
      <c r="K330" s="8"/>
    </row>
    <row r="331" spans="1:11" ht="18" customHeight="1" x14ac:dyDescent="0.2">
      <c r="A331" s="8"/>
      <c r="B331" s="11" t="s">
        <v>4</v>
      </c>
      <c r="C331" s="90" t="s">
        <v>246</v>
      </c>
      <c r="D331" s="91"/>
      <c r="E331" s="91"/>
      <c r="F331" s="91"/>
      <c r="G331" s="91"/>
      <c r="H331" s="92"/>
      <c r="I331" s="66"/>
      <c r="J331" s="8"/>
      <c r="K331" s="8"/>
    </row>
    <row r="332" spans="1:11" ht="18" customHeight="1" x14ac:dyDescent="0.2">
      <c r="A332" s="8"/>
      <c r="B332" s="8"/>
      <c r="C332" s="8"/>
      <c r="D332" s="8"/>
      <c r="E332" s="8"/>
      <c r="F332" s="8"/>
      <c r="G332" s="8"/>
      <c r="H332" s="8"/>
      <c r="I332" s="8"/>
      <c r="J332" s="8"/>
      <c r="K332" s="8"/>
    </row>
    <row r="333" spans="1:11" ht="18" customHeight="1" x14ac:dyDescent="0.2">
      <c r="A333" s="8"/>
      <c r="B333" s="8"/>
      <c r="C333" s="40" t="s">
        <v>201</v>
      </c>
      <c r="D333" s="40" t="s">
        <v>202</v>
      </c>
      <c r="E333" s="8"/>
      <c r="H333" s="8"/>
      <c r="I333" s="8"/>
      <c r="J333" s="8"/>
      <c r="K333" s="8"/>
    </row>
    <row r="334" spans="1:11" ht="18" customHeight="1" x14ac:dyDescent="0.2">
      <c r="A334" s="8"/>
      <c r="B334" s="8"/>
      <c r="C334" s="72">
        <v>300</v>
      </c>
      <c r="D334" s="72">
        <f>SUM(C$333:C334)</f>
        <v>300</v>
      </c>
      <c r="E334" s="8"/>
      <c r="F334" s="45" t="s">
        <v>65</v>
      </c>
      <c r="G334" s="19">
        <f>VLOOKUP(9E+99,D333:D338,1,TRUE)</f>
        <v>60</v>
      </c>
      <c r="H334" s="8"/>
      <c r="I334" s="8"/>
      <c r="J334" s="8"/>
      <c r="K334" s="8"/>
    </row>
    <row r="335" spans="1:11" ht="18" customHeight="1" x14ac:dyDescent="0.2">
      <c r="A335" s="8"/>
      <c r="B335" s="8"/>
      <c r="C335" s="72">
        <v>-240</v>
      </c>
      <c r="D335" s="72">
        <f>SUM(C$333:C335)</f>
        <v>60</v>
      </c>
      <c r="E335" s="8"/>
      <c r="F335" s="8"/>
      <c r="H335" s="8"/>
      <c r="I335" s="8"/>
      <c r="J335" s="8"/>
      <c r="K335" s="8"/>
    </row>
    <row r="336" spans="1:11" ht="18" customHeight="1" x14ac:dyDescent="0.2">
      <c r="A336" s="8"/>
      <c r="B336" s="8"/>
      <c r="C336" s="72"/>
      <c r="D336" s="72" t="s">
        <v>207</v>
      </c>
      <c r="E336" s="8"/>
      <c r="F336" s="45" t="s">
        <v>58</v>
      </c>
      <c r="G336" s="19">
        <f>INDEX( D333:D338, MATCH( 9E+99, D333:D338, 1) )</f>
        <v>60</v>
      </c>
      <c r="H336" s="8"/>
      <c r="I336" s="8"/>
      <c r="J336" s="8"/>
      <c r="K336" s="8"/>
    </row>
    <row r="337" spans="1:11" ht="18" customHeight="1" x14ac:dyDescent="0.2">
      <c r="A337" s="8"/>
      <c r="B337" s="8"/>
      <c r="C337" s="72"/>
      <c r="D337" s="72"/>
      <c r="E337" s="8"/>
      <c r="F337" s="8"/>
      <c r="G337" s="8"/>
      <c r="H337" s="8"/>
      <c r="I337" s="8"/>
      <c r="J337" s="8"/>
      <c r="K337" s="8"/>
    </row>
    <row r="338" spans="1:11" ht="18" customHeight="1" x14ac:dyDescent="0.2">
      <c r="A338" s="8"/>
      <c r="B338" s="8"/>
      <c r="C338" s="72"/>
      <c r="D338" s="72" t="e">
        <f>NA()</f>
        <v>#N/A</v>
      </c>
      <c r="E338" s="8"/>
      <c r="F338" s="45" t="s">
        <v>222</v>
      </c>
      <c r="G338" s="74">
        <f>LOOKUP( 42, 1 / ISNUMBER(D333:D338), D333:D338)</f>
        <v>60</v>
      </c>
      <c r="H338" s="8"/>
      <c r="I338" s="8"/>
      <c r="J338" s="8"/>
      <c r="K338" s="8"/>
    </row>
    <row r="339" spans="1:11" ht="18" customHeight="1" x14ac:dyDescent="0.2">
      <c r="A339" s="8"/>
      <c r="B339" s="8"/>
      <c r="C339" s="8"/>
      <c r="D339" s="8"/>
      <c r="E339" s="8"/>
      <c r="F339" s="8"/>
      <c r="G339" s="8"/>
      <c r="H339" s="8"/>
      <c r="I339" s="8"/>
      <c r="J339" s="8"/>
      <c r="K339" s="8"/>
    </row>
    <row r="340" spans="1:11" ht="18" customHeight="1" x14ac:dyDescent="0.2">
      <c r="A340" s="8"/>
      <c r="B340" s="21" t="s">
        <v>85</v>
      </c>
      <c r="C340" s="51" t="s">
        <v>205</v>
      </c>
      <c r="D340" s="8"/>
      <c r="E340" s="8"/>
      <c r="F340" s="8"/>
      <c r="G340" s="8"/>
      <c r="H340" s="8"/>
      <c r="I340" s="8"/>
      <c r="J340" s="8"/>
      <c r="K340" s="8"/>
    </row>
    <row r="341" spans="1:11" ht="18" customHeight="1" x14ac:dyDescent="0.2">
      <c r="A341" s="8"/>
      <c r="B341" s="8"/>
      <c r="C341" s="8"/>
      <c r="D341" s="8"/>
      <c r="E341" s="8"/>
      <c r="F341" s="8"/>
      <c r="G341" s="8"/>
      <c r="H341" s="8"/>
      <c r="I341" s="8"/>
      <c r="J341" s="8"/>
      <c r="K341" s="8"/>
    </row>
    <row r="342" spans="1:11" ht="18" customHeight="1" x14ac:dyDescent="0.2">
      <c r="A342" s="8"/>
      <c r="B342" s="8"/>
      <c r="C342" s="8"/>
      <c r="D342" s="8"/>
      <c r="E342" s="8"/>
      <c r="F342" s="8"/>
      <c r="G342" s="8"/>
      <c r="H342" s="8"/>
      <c r="I342" s="8"/>
      <c r="J342" s="8"/>
      <c r="K342" s="8"/>
    </row>
    <row r="343" spans="1:11" ht="23.25" x14ac:dyDescent="0.2">
      <c r="A343" s="8"/>
      <c r="B343" s="32" t="s">
        <v>197</v>
      </c>
      <c r="C343" s="10"/>
      <c r="D343" s="10"/>
      <c r="E343" s="10"/>
      <c r="F343" s="10"/>
      <c r="G343" s="10"/>
      <c r="H343" s="10"/>
      <c r="I343" s="10"/>
      <c r="J343" s="10"/>
      <c r="K343" s="8"/>
    </row>
    <row r="344" spans="1:11" ht="18" customHeight="1" x14ac:dyDescent="0.2">
      <c r="A344" s="8"/>
      <c r="B344" s="8"/>
      <c r="C344" s="8"/>
      <c r="D344" s="8"/>
      <c r="E344" s="8"/>
      <c r="F344" s="8"/>
      <c r="G344" s="8"/>
      <c r="H344" s="8"/>
      <c r="I344" s="8"/>
      <c r="J344" s="8"/>
      <c r="K344" s="8"/>
    </row>
    <row r="345" spans="1:11" ht="18" customHeight="1" x14ac:dyDescent="0.2">
      <c r="A345" s="8"/>
      <c r="B345" s="83" t="s">
        <v>214</v>
      </c>
      <c r="C345" s="83"/>
      <c r="D345" s="83"/>
      <c r="E345" s="83"/>
      <c r="F345" s="83"/>
      <c r="G345" s="83"/>
      <c r="H345" s="83"/>
      <c r="I345" s="83"/>
      <c r="J345" s="83"/>
      <c r="K345" s="8"/>
    </row>
    <row r="346" spans="1:11" ht="18" customHeight="1" x14ac:dyDescent="0.2">
      <c r="A346" s="8"/>
      <c r="B346" s="83"/>
      <c r="C346" s="83"/>
      <c r="D346" s="83"/>
      <c r="E346" s="83"/>
      <c r="F346" s="83"/>
      <c r="G346" s="83"/>
      <c r="H346" s="83"/>
      <c r="I346" s="83"/>
      <c r="J346" s="83"/>
      <c r="K346" s="8"/>
    </row>
    <row r="347" spans="1:11" ht="18" customHeight="1" x14ac:dyDescent="0.2">
      <c r="A347" s="8"/>
      <c r="B347" s="83"/>
      <c r="C347" s="83"/>
      <c r="D347" s="83"/>
      <c r="E347" s="83"/>
      <c r="F347" s="83"/>
      <c r="G347" s="83"/>
      <c r="H347" s="83"/>
      <c r="I347" s="83"/>
      <c r="J347" s="83"/>
      <c r="K347" s="8"/>
    </row>
    <row r="348" spans="1:11" ht="18" customHeight="1" x14ac:dyDescent="0.2">
      <c r="A348" s="8"/>
      <c r="B348" s="83"/>
      <c r="C348" s="83"/>
      <c r="D348" s="83"/>
      <c r="E348" s="83"/>
      <c r="F348" s="83"/>
      <c r="G348" s="83"/>
      <c r="H348" s="83"/>
      <c r="I348" s="83"/>
      <c r="J348" s="83"/>
      <c r="K348" s="8"/>
    </row>
    <row r="349" spans="1:11" ht="18" customHeight="1" x14ac:dyDescent="0.2">
      <c r="A349" s="8"/>
      <c r="B349" s="8"/>
      <c r="C349" s="8"/>
      <c r="D349" s="8"/>
      <c r="E349" s="8"/>
      <c r="F349" s="8"/>
      <c r="G349" s="8"/>
      <c r="H349" s="8"/>
      <c r="I349" s="8"/>
      <c r="J349" s="8"/>
      <c r="K349" s="8"/>
    </row>
    <row r="350" spans="1:11" ht="18" customHeight="1" x14ac:dyDescent="0.2">
      <c r="A350" s="8"/>
      <c r="B350" s="11" t="s">
        <v>4</v>
      </c>
      <c r="C350" s="90" t="s">
        <v>211</v>
      </c>
      <c r="D350" s="91"/>
      <c r="E350" s="91"/>
      <c r="F350" s="91"/>
      <c r="G350" s="91"/>
      <c r="H350" s="92"/>
      <c r="I350" s="66"/>
      <c r="J350" s="8"/>
      <c r="K350" s="8"/>
    </row>
    <row r="351" spans="1:11" ht="18" customHeight="1" x14ac:dyDescent="0.2">
      <c r="A351" s="8"/>
      <c r="B351" s="8"/>
      <c r="C351" s="8"/>
      <c r="D351" s="8"/>
      <c r="E351" s="8"/>
      <c r="F351" s="8"/>
      <c r="G351" s="8"/>
      <c r="H351" s="8"/>
      <c r="I351" s="8"/>
      <c r="J351" s="8"/>
      <c r="K351" s="8"/>
    </row>
    <row r="352" spans="1:11" ht="18" customHeight="1" x14ac:dyDescent="0.2">
      <c r="A352" s="8"/>
      <c r="B352" s="11" t="s">
        <v>4</v>
      </c>
      <c r="C352" s="90" t="s">
        <v>210</v>
      </c>
      <c r="D352" s="91"/>
      <c r="E352" s="91"/>
      <c r="F352" s="91"/>
      <c r="G352" s="91"/>
      <c r="H352" s="92"/>
      <c r="I352" s="66"/>
      <c r="J352" s="8"/>
      <c r="K352" s="8"/>
    </row>
    <row r="353" spans="1:11" ht="18" customHeight="1" x14ac:dyDescent="0.2">
      <c r="A353" s="8"/>
      <c r="B353" s="8"/>
      <c r="C353" s="8"/>
      <c r="D353" s="8"/>
      <c r="E353" s="8"/>
      <c r="F353" s="8"/>
      <c r="G353" s="8"/>
      <c r="H353" s="8"/>
      <c r="I353" s="8"/>
      <c r="J353" s="8"/>
      <c r="K353" s="8"/>
    </row>
    <row r="354" spans="1:11" ht="18" customHeight="1" x14ac:dyDescent="0.2">
      <c r="A354" s="8"/>
      <c r="B354" s="11" t="s">
        <v>4</v>
      </c>
      <c r="C354" s="90" t="s">
        <v>245</v>
      </c>
      <c r="D354" s="91"/>
      <c r="E354" s="91"/>
      <c r="F354" s="91"/>
      <c r="G354" s="91"/>
      <c r="H354" s="92"/>
      <c r="I354" s="66"/>
      <c r="J354" s="8"/>
      <c r="K354" s="8"/>
    </row>
    <row r="355" spans="1:11" ht="18" customHeight="1" x14ac:dyDescent="0.2">
      <c r="A355" s="8"/>
      <c r="B355" s="8"/>
      <c r="C355" s="8"/>
      <c r="D355" s="8"/>
      <c r="E355" s="8"/>
      <c r="F355" s="8"/>
      <c r="G355" s="8"/>
      <c r="H355" s="8"/>
      <c r="I355" s="8"/>
      <c r="J355" s="8"/>
      <c r="K355" s="8"/>
    </row>
    <row r="356" spans="1:11" ht="18" customHeight="1" x14ac:dyDescent="0.2">
      <c r="A356" s="8"/>
      <c r="B356" s="8"/>
      <c r="D356" s="40" t="s">
        <v>212</v>
      </c>
      <c r="E356" s="8"/>
      <c r="F356" s="8"/>
      <c r="I356" s="8"/>
      <c r="J356" s="8"/>
      <c r="K356" s="8"/>
    </row>
    <row r="357" spans="1:11" ht="18" customHeight="1" x14ac:dyDescent="0.2">
      <c r="A357" s="8"/>
      <c r="B357" s="8"/>
      <c r="D357" s="73" t="s">
        <v>208</v>
      </c>
      <c r="E357" s="8"/>
      <c r="F357" s="45" t="s">
        <v>65</v>
      </c>
      <c r="G357" s="74" t="str">
        <f>VLOOKUP( "🗿", D356:D361, 1, TRUE)</f>
        <v>Ω</v>
      </c>
      <c r="I357" s="8"/>
      <c r="J357" s="8"/>
      <c r="K357" s="8"/>
    </row>
    <row r="358" spans="1:11" ht="18" customHeight="1" x14ac:dyDescent="0.2">
      <c r="A358" s="8"/>
      <c r="B358" s="8"/>
      <c r="D358" s="73" t="s">
        <v>209</v>
      </c>
      <c r="E358" s="8"/>
      <c r="F358" s="8"/>
      <c r="G358" s="8"/>
      <c r="H358" s="8"/>
      <c r="I358" s="8"/>
      <c r="J358" s="8"/>
      <c r="K358" s="8"/>
    </row>
    <row r="359" spans="1:11" ht="18" customHeight="1" x14ac:dyDescent="0.2">
      <c r="A359" s="8"/>
      <c r="B359" s="8"/>
      <c r="D359" s="73" t="s">
        <v>206</v>
      </c>
      <c r="E359" s="8"/>
      <c r="F359" s="45" t="s">
        <v>58</v>
      </c>
      <c r="G359" s="74" t="str">
        <f>INDEX( D356:D361, MATCH( "🗿", D356:D361,1) )</f>
        <v>Ω</v>
      </c>
      <c r="H359" s="74" t="str">
        <f>INDEX( D356:D361, MATCH( "*", D356:D361,-1) )</f>
        <v>Ω</v>
      </c>
      <c r="I359" s="8"/>
      <c r="J359" s="8"/>
      <c r="K359" s="8"/>
    </row>
    <row r="360" spans="1:11" ht="18" customHeight="1" x14ac:dyDescent="0.2">
      <c r="A360" s="8"/>
      <c r="B360" s="8"/>
      <c r="D360" s="73">
        <v>5000</v>
      </c>
      <c r="E360" s="8"/>
      <c r="H360" s="8"/>
      <c r="I360" s="8"/>
      <c r="J360" s="8"/>
      <c r="K360" s="8"/>
    </row>
    <row r="361" spans="1:11" ht="18" customHeight="1" x14ac:dyDescent="0.2">
      <c r="A361" s="8"/>
      <c r="B361" s="8"/>
      <c r="D361" s="73" t="e">
        <f>NA()</f>
        <v>#N/A</v>
      </c>
      <c r="E361" s="8"/>
      <c r="F361" s="45" t="s">
        <v>222</v>
      </c>
      <c r="G361" s="74" t="str">
        <f>LOOKUP( 42, 1 / ISTEXT(D356:D361), D356:D361)</f>
        <v>Ω</v>
      </c>
      <c r="H361" s="8"/>
      <c r="I361" s="8"/>
      <c r="J361" s="8"/>
      <c r="K361" s="8"/>
    </row>
    <row r="362" spans="1:11" ht="18" customHeight="1" x14ac:dyDescent="0.2">
      <c r="A362" s="8"/>
      <c r="B362" s="8"/>
      <c r="C362" s="8"/>
      <c r="D362" s="8"/>
      <c r="E362" s="8"/>
      <c r="F362" s="8"/>
      <c r="G362" s="8"/>
      <c r="H362" s="8"/>
      <c r="I362" s="8"/>
      <c r="J362" s="8"/>
      <c r="K362" s="8"/>
    </row>
    <row r="363" spans="1:11" ht="18" customHeight="1" x14ac:dyDescent="0.2">
      <c r="A363" s="8"/>
      <c r="B363" s="83" t="s">
        <v>249</v>
      </c>
      <c r="C363" s="83"/>
      <c r="D363" s="83"/>
      <c r="E363" s="83"/>
      <c r="F363" s="83"/>
      <c r="G363" s="83"/>
      <c r="H363" s="83"/>
      <c r="I363" s="83"/>
      <c r="J363" s="83"/>
      <c r="K363" s="8"/>
    </row>
    <row r="364" spans="1:11" ht="18" customHeight="1" x14ac:dyDescent="0.2">
      <c r="A364" s="8"/>
      <c r="B364" s="83"/>
      <c r="C364" s="83"/>
      <c r="D364" s="83"/>
      <c r="E364" s="83"/>
      <c r="F364" s="83"/>
      <c r="G364" s="83"/>
      <c r="H364" s="83"/>
      <c r="I364" s="83"/>
      <c r="J364" s="83"/>
      <c r="K364" s="8"/>
    </row>
    <row r="365" spans="1:11" ht="18" customHeight="1" x14ac:dyDescent="0.2">
      <c r="A365" s="8"/>
      <c r="B365" s="8"/>
      <c r="C365" s="8"/>
      <c r="D365" s="8"/>
      <c r="E365" s="8"/>
      <c r="F365" s="8"/>
      <c r="G365" s="8"/>
      <c r="H365" s="8"/>
      <c r="I365" s="8"/>
      <c r="J365" s="8"/>
      <c r="K365" s="8"/>
    </row>
    <row r="366" spans="1:11" ht="18" customHeight="1" x14ac:dyDescent="0.2">
      <c r="A366" s="8"/>
      <c r="B366" s="21" t="s">
        <v>215</v>
      </c>
      <c r="C366" s="51" t="s">
        <v>216</v>
      </c>
      <c r="D366" s="8"/>
      <c r="E366" s="8"/>
      <c r="F366" s="8"/>
      <c r="G366" s="8"/>
      <c r="H366" s="8"/>
      <c r="I366" s="8"/>
      <c r="J366" s="8"/>
      <c r="K366" s="8"/>
    </row>
    <row r="367" spans="1:11" ht="18" customHeight="1" x14ac:dyDescent="0.2">
      <c r="A367" s="8"/>
      <c r="B367" s="8"/>
      <c r="C367" s="8"/>
      <c r="D367" s="8"/>
      <c r="E367" s="8"/>
      <c r="F367" s="8"/>
      <c r="G367" s="8"/>
      <c r="H367" s="8"/>
      <c r="I367" s="8"/>
      <c r="J367" s="8"/>
      <c r="K367" s="8"/>
    </row>
    <row r="368" spans="1:11" ht="18" customHeight="1" x14ac:dyDescent="0.2">
      <c r="A368" s="8"/>
      <c r="B368" s="8"/>
      <c r="C368" s="8"/>
      <c r="D368" s="8"/>
      <c r="E368" s="8"/>
      <c r="F368" s="8"/>
      <c r="G368" s="8"/>
      <c r="H368" s="8"/>
      <c r="I368" s="8"/>
      <c r="J368" s="8"/>
      <c r="K368" s="8"/>
    </row>
    <row r="369" spans="1:11" ht="23.25" x14ac:dyDescent="0.2">
      <c r="A369" s="8"/>
      <c r="B369" s="32" t="s">
        <v>219</v>
      </c>
      <c r="C369" s="10"/>
      <c r="D369" s="10"/>
      <c r="E369" s="10"/>
      <c r="F369" s="10"/>
      <c r="G369" s="10"/>
      <c r="H369" s="10"/>
      <c r="I369" s="10"/>
      <c r="J369" s="10"/>
      <c r="K369" s="8"/>
    </row>
    <row r="370" spans="1:11" ht="18" customHeight="1" x14ac:dyDescent="0.2">
      <c r="A370" s="8"/>
      <c r="B370" s="8"/>
      <c r="C370" s="8"/>
      <c r="D370" s="8"/>
      <c r="E370" s="8"/>
      <c r="F370" s="8"/>
      <c r="G370" s="8"/>
      <c r="H370" s="8"/>
      <c r="I370" s="8"/>
      <c r="J370" s="8"/>
      <c r="K370" s="8"/>
    </row>
    <row r="371" spans="1:11" ht="18" customHeight="1" x14ac:dyDescent="0.2">
      <c r="A371" s="8"/>
      <c r="B371" s="83" t="s">
        <v>220</v>
      </c>
      <c r="C371" s="83"/>
      <c r="D371" s="83"/>
      <c r="E371" s="83"/>
      <c r="F371" s="83"/>
      <c r="G371" s="83"/>
      <c r="H371" s="83"/>
      <c r="I371" s="83"/>
      <c r="J371" s="83"/>
      <c r="K371" s="8"/>
    </row>
    <row r="372" spans="1:11" ht="18" customHeight="1" x14ac:dyDescent="0.2">
      <c r="A372" s="8"/>
      <c r="B372" s="83"/>
      <c r="C372" s="83"/>
      <c r="D372" s="83"/>
      <c r="E372" s="83"/>
      <c r="F372" s="83"/>
      <c r="G372" s="83"/>
      <c r="H372" s="83"/>
      <c r="I372" s="83"/>
      <c r="J372" s="83"/>
      <c r="K372" s="8"/>
    </row>
    <row r="373" spans="1:11" ht="18" customHeight="1" x14ac:dyDescent="0.2">
      <c r="A373" s="8"/>
      <c r="B373" s="8"/>
      <c r="C373" s="8"/>
      <c r="D373" s="8"/>
      <c r="E373" s="8"/>
      <c r="F373" s="8"/>
      <c r="G373" s="8"/>
      <c r="H373" s="8"/>
      <c r="I373" s="8"/>
      <c r="J373" s="8"/>
      <c r="K373" s="8"/>
    </row>
    <row r="374" spans="1:11" ht="18" customHeight="1" x14ac:dyDescent="0.2">
      <c r="A374" s="8"/>
      <c r="B374" s="11" t="s">
        <v>4</v>
      </c>
      <c r="C374" s="84" t="s">
        <v>221</v>
      </c>
      <c r="D374" s="85"/>
      <c r="E374" s="85"/>
      <c r="F374" s="85"/>
      <c r="G374" s="85"/>
      <c r="H374" s="86"/>
      <c r="I374" s="66"/>
      <c r="J374" s="8"/>
      <c r="K374" s="8"/>
    </row>
    <row r="375" spans="1:11" ht="18" customHeight="1" x14ac:dyDescent="0.2">
      <c r="A375" s="8"/>
      <c r="B375" s="8"/>
      <c r="C375" s="87"/>
      <c r="D375" s="88"/>
      <c r="E375" s="88"/>
      <c r="F375" s="88"/>
      <c r="G375" s="88"/>
      <c r="H375" s="89"/>
      <c r="I375" s="8"/>
      <c r="J375" s="8"/>
      <c r="K375" s="8"/>
    </row>
    <row r="376" spans="1:11" ht="18" customHeight="1" x14ac:dyDescent="0.2">
      <c r="A376" s="8"/>
      <c r="B376" s="8"/>
      <c r="C376" s="8"/>
      <c r="D376" s="8"/>
      <c r="E376" s="8"/>
      <c r="F376" s="8"/>
      <c r="G376" s="8"/>
      <c r="H376" s="8"/>
      <c r="I376" s="8"/>
      <c r="J376" s="8"/>
      <c r="K376" s="8"/>
    </row>
    <row r="377" spans="1:11" ht="18" customHeight="1" x14ac:dyDescent="0.2">
      <c r="A377" s="8"/>
      <c r="B377" s="83" t="s">
        <v>224</v>
      </c>
      <c r="C377" s="83"/>
      <c r="D377" s="83"/>
      <c r="E377" s="83"/>
      <c r="F377" s="83"/>
      <c r="G377" s="83"/>
      <c r="H377" s="83"/>
      <c r="I377" s="83"/>
      <c r="J377" s="83"/>
      <c r="K377" s="8"/>
    </row>
    <row r="378" spans="1:11" ht="18" customHeight="1" x14ac:dyDescent="0.2">
      <c r="A378" s="8"/>
      <c r="B378" s="83"/>
      <c r="C378" s="83"/>
      <c r="D378" s="83"/>
      <c r="E378" s="83"/>
      <c r="F378" s="83"/>
      <c r="G378" s="83"/>
      <c r="H378" s="83"/>
      <c r="I378" s="83"/>
      <c r="J378" s="83"/>
      <c r="K378" s="8"/>
    </row>
    <row r="379" spans="1:11" ht="18" customHeight="1" x14ac:dyDescent="0.2">
      <c r="A379" s="8"/>
      <c r="B379" s="83"/>
      <c r="C379" s="83"/>
      <c r="D379" s="83"/>
      <c r="E379" s="83"/>
      <c r="F379" s="83"/>
      <c r="G379" s="83"/>
      <c r="H379" s="83"/>
      <c r="I379" s="83"/>
      <c r="J379" s="83"/>
      <c r="K379" s="8"/>
    </row>
    <row r="380" spans="1:11" ht="18" customHeight="1" x14ac:dyDescent="0.2">
      <c r="A380" s="8"/>
      <c r="B380" s="8"/>
      <c r="C380" s="8"/>
      <c r="D380" s="8"/>
      <c r="E380" s="8"/>
      <c r="F380" s="8"/>
      <c r="G380" s="8"/>
      <c r="H380" s="8"/>
      <c r="I380" s="8"/>
      <c r="J380" s="8"/>
      <c r="K380" s="8"/>
    </row>
    <row r="381" spans="1:11" ht="18" customHeight="1" x14ac:dyDescent="0.2">
      <c r="A381" s="8"/>
      <c r="B381" s="11" t="s">
        <v>4</v>
      </c>
      <c r="C381" s="90" t="s">
        <v>225</v>
      </c>
      <c r="D381" s="91"/>
      <c r="E381" s="91"/>
      <c r="F381" s="91"/>
      <c r="G381" s="91"/>
      <c r="H381" s="92"/>
      <c r="I381" s="66"/>
      <c r="J381" s="8"/>
      <c r="K381" s="8"/>
    </row>
    <row r="382" spans="1:11" ht="18" customHeight="1" x14ac:dyDescent="0.2">
      <c r="A382" s="8"/>
      <c r="B382" s="8"/>
      <c r="C382" s="8"/>
      <c r="D382" s="8"/>
      <c r="E382" s="8"/>
      <c r="F382" s="8"/>
      <c r="G382" s="8"/>
      <c r="H382" s="8"/>
      <c r="I382" s="8"/>
      <c r="J382" s="8"/>
      <c r="K382" s="8"/>
    </row>
    <row r="383" spans="1:11" ht="18" customHeight="1" x14ac:dyDescent="0.2">
      <c r="A383" s="8"/>
      <c r="B383" s="83" t="s">
        <v>226</v>
      </c>
      <c r="C383" s="83"/>
      <c r="D383" s="83"/>
      <c r="E383" s="83"/>
      <c r="F383" s="83"/>
      <c r="G383" s="83"/>
      <c r="H383" s="83"/>
      <c r="I383" s="83"/>
      <c r="J383" s="83"/>
      <c r="K383" s="8"/>
    </row>
    <row r="384" spans="1:11" ht="18" customHeight="1" x14ac:dyDescent="0.2">
      <c r="A384" s="8"/>
      <c r="B384" s="83"/>
      <c r="C384" s="83"/>
      <c r="D384" s="83"/>
      <c r="E384" s="83"/>
      <c r="F384" s="83"/>
      <c r="G384" s="83"/>
      <c r="H384" s="83"/>
      <c r="I384" s="83"/>
      <c r="J384" s="83"/>
      <c r="K384" s="8"/>
    </row>
    <row r="385" spans="1:11" ht="18" customHeight="1" x14ac:dyDescent="0.2">
      <c r="A385" s="8"/>
      <c r="B385" s="83"/>
      <c r="C385" s="83"/>
      <c r="D385" s="83"/>
      <c r="E385" s="83"/>
      <c r="F385" s="83"/>
      <c r="G385" s="83"/>
      <c r="H385" s="83"/>
      <c r="I385" s="83"/>
      <c r="J385" s="83"/>
      <c r="K385" s="8"/>
    </row>
    <row r="386" spans="1:11" ht="18" customHeight="1" x14ac:dyDescent="0.2">
      <c r="A386" s="8"/>
      <c r="B386" s="8"/>
      <c r="C386" s="8"/>
      <c r="D386" s="8"/>
      <c r="G386" s="8"/>
      <c r="H386" s="8"/>
      <c r="I386" s="8"/>
      <c r="J386" s="8"/>
      <c r="K386" s="8"/>
    </row>
    <row r="387" spans="1:11" ht="18" customHeight="1" x14ac:dyDescent="0.2">
      <c r="A387" s="8"/>
      <c r="C387" s="40" t="s">
        <v>212</v>
      </c>
      <c r="D387" s="8"/>
      <c r="I387" s="8"/>
      <c r="J387" s="8"/>
      <c r="K387" s="8"/>
    </row>
    <row r="388" spans="1:11" ht="18" customHeight="1" x14ac:dyDescent="0.2">
      <c r="A388" s="8"/>
      <c r="B388" s="76"/>
      <c r="C388" s="73">
        <v>1</v>
      </c>
      <c r="D388" s="8"/>
      <c r="E388" s="45" t="s">
        <v>222</v>
      </c>
      <c r="F388" s="74">
        <f>LOOKUP(42,1/NOT(ISBLANK(C387:C392)),C387:C392)</f>
        <v>32</v>
      </c>
      <c r="H388" s="8"/>
      <c r="I388" s="8"/>
      <c r="J388" s="8"/>
      <c r="K388" s="8"/>
    </row>
    <row r="389" spans="1:11" ht="18" customHeight="1" x14ac:dyDescent="0.2">
      <c r="A389" s="8"/>
      <c r="B389" s="75"/>
      <c r="C389" s="73" t="e">
        <f>NA()</f>
        <v>#N/A</v>
      </c>
      <c r="D389" s="8"/>
      <c r="E389" s="8"/>
      <c r="F389" s="8"/>
      <c r="I389" s="8"/>
      <c r="J389" s="8"/>
      <c r="K389" s="8"/>
    </row>
    <row r="390" spans="1:11" ht="18" customHeight="1" x14ac:dyDescent="0.2">
      <c r="A390" s="8"/>
      <c r="C390" s="73">
        <v>32</v>
      </c>
      <c r="D390" s="8"/>
      <c r="E390" s="45" t="s">
        <v>58</v>
      </c>
      <c r="F390" s="74">
        <f>INDEX( C387:C392, MAX( MATCH( "🗿", C387:C392, 1), MATCH(9E+100, C387:C392,1) ) )</f>
        <v>32</v>
      </c>
      <c r="H390" s="8"/>
      <c r="I390" s="8"/>
      <c r="J390" s="8"/>
      <c r="K390" s="8"/>
    </row>
    <row r="391" spans="1:11" ht="18" customHeight="1" x14ac:dyDescent="0.2">
      <c r="A391" s="8"/>
      <c r="B391" s="75"/>
      <c r="C391" s="73"/>
      <c r="D391" s="8"/>
      <c r="E391" s="8"/>
      <c r="H391" s="8"/>
      <c r="I391" s="8"/>
      <c r="J391" s="8"/>
      <c r="K391" s="8"/>
    </row>
    <row r="392" spans="1:11" ht="18" customHeight="1" x14ac:dyDescent="0.2">
      <c r="A392" s="8"/>
      <c r="C392" s="73"/>
      <c r="D392" s="8"/>
      <c r="E392" s="8"/>
      <c r="F392" s="8"/>
      <c r="G392" s="8"/>
      <c r="H392" s="8"/>
      <c r="I392" s="8"/>
      <c r="J392" s="8"/>
      <c r="K392" s="8"/>
    </row>
    <row r="393" spans="1:11" ht="18" customHeight="1" x14ac:dyDescent="0.2">
      <c r="A393" s="8"/>
      <c r="B393" s="8"/>
      <c r="C393" s="8"/>
      <c r="D393" s="8"/>
      <c r="E393" s="8"/>
      <c r="F393" s="8"/>
      <c r="G393" s="8"/>
      <c r="H393" s="8"/>
      <c r="I393" s="8"/>
      <c r="J393" s="8"/>
      <c r="K393" s="8"/>
    </row>
    <row r="394" spans="1:11" ht="18" customHeight="1" x14ac:dyDescent="0.2">
      <c r="A394" s="8"/>
      <c r="B394" s="8"/>
      <c r="C394" s="8"/>
      <c r="D394" s="8"/>
      <c r="E394" s="8"/>
      <c r="F394" s="8"/>
      <c r="G394" s="8"/>
      <c r="H394" s="8"/>
      <c r="I394" s="8"/>
      <c r="J394" s="8"/>
      <c r="K394" s="8"/>
    </row>
    <row r="395" spans="1:11" ht="23.25" x14ac:dyDescent="0.2">
      <c r="A395" s="8"/>
      <c r="B395" s="32" t="s">
        <v>247</v>
      </c>
      <c r="C395" s="10"/>
      <c r="D395" s="10"/>
      <c r="E395" s="10"/>
      <c r="F395" s="10"/>
      <c r="G395" s="10"/>
      <c r="H395" s="10"/>
      <c r="I395" s="10"/>
      <c r="J395" s="10"/>
      <c r="K395" s="8"/>
    </row>
    <row r="396" spans="1:11" ht="18" customHeight="1" x14ac:dyDescent="0.2">
      <c r="A396" s="8"/>
      <c r="B396" s="8"/>
      <c r="C396" s="8"/>
      <c r="D396" s="8"/>
      <c r="E396" s="8"/>
      <c r="F396" s="8"/>
      <c r="G396" s="8"/>
      <c r="H396" s="8"/>
      <c r="I396" s="8"/>
      <c r="J396" s="8"/>
      <c r="K396" s="8"/>
    </row>
    <row r="397" spans="1:11" ht="18" customHeight="1" x14ac:dyDescent="0.2">
      <c r="A397" s="8"/>
      <c r="B397" s="83" t="s">
        <v>227</v>
      </c>
      <c r="C397" s="83"/>
      <c r="D397" s="83"/>
      <c r="E397" s="83"/>
      <c r="F397" s="83"/>
      <c r="G397" s="83"/>
      <c r="H397" s="83"/>
      <c r="I397" s="83"/>
      <c r="J397" s="83"/>
      <c r="K397" s="8"/>
    </row>
    <row r="398" spans="1:11" ht="18" customHeight="1" x14ac:dyDescent="0.2">
      <c r="A398" s="8"/>
      <c r="B398" s="83"/>
      <c r="C398" s="83"/>
      <c r="D398" s="83"/>
      <c r="E398" s="83"/>
      <c r="F398" s="83"/>
      <c r="G398" s="83"/>
      <c r="H398" s="83"/>
      <c r="I398" s="83"/>
      <c r="J398" s="83"/>
      <c r="K398" s="8"/>
    </row>
    <row r="399" spans="1:11" ht="18" customHeight="1" x14ac:dyDescent="0.2">
      <c r="A399" s="8"/>
      <c r="B399" s="8"/>
      <c r="C399" s="8"/>
      <c r="D399" s="8"/>
      <c r="E399" s="8"/>
      <c r="H399" s="8"/>
      <c r="I399" s="8"/>
      <c r="J399" s="8"/>
      <c r="K399" s="8"/>
    </row>
    <row r="400" spans="1:11" ht="18" customHeight="1" x14ac:dyDescent="0.2">
      <c r="A400" s="8"/>
      <c r="C400" s="40" t="s">
        <v>212</v>
      </c>
      <c r="D400" s="8"/>
      <c r="E400" s="45" t="s">
        <v>222</v>
      </c>
      <c r="F400" s="74" t="str">
        <f>LOOKUP(42,1/(C400:C405&lt;&gt;""),C400:C405)</f>
        <v>abc</v>
      </c>
      <c r="J400" s="8"/>
      <c r="K400" s="8"/>
    </row>
    <row r="401" spans="1:11" ht="18" customHeight="1" x14ac:dyDescent="0.2">
      <c r="A401" s="8"/>
      <c r="B401" s="76"/>
      <c r="C401" s="73">
        <v>1</v>
      </c>
      <c r="D401" s="8"/>
      <c r="J401" s="8"/>
      <c r="K401" s="8"/>
    </row>
    <row r="402" spans="1:11" ht="18" customHeight="1" x14ac:dyDescent="0.2">
      <c r="A402" s="8"/>
      <c r="B402" s="75"/>
      <c r="C402" s="73" t="e">
        <f>NA()</f>
        <v>#N/A</v>
      </c>
      <c r="D402" s="8"/>
      <c r="E402" s="45" t="s">
        <v>228</v>
      </c>
      <c r="F402" s="74">
        <f>LOOKUP( 42, 1 / (C400:C405&lt;&gt;""), ROW(C400:C405)-ROW(C400)+1 )</f>
        <v>4</v>
      </c>
      <c r="J402" s="8"/>
    </row>
    <row r="403" spans="1:11" ht="18" customHeight="1" x14ac:dyDescent="0.2">
      <c r="A403" s="8"/>
      <c r="C403" s="73" t="s">
        <v>217</v>
      </c>
      <c r="D403" s="8"/>
      <c r="J403" s="8"/>
    </row>
    <row r="404" spans="1:11" ht="18" customHeight="1" x14ac:dyDescent="0.2">
      <c r="A404" s="8"/>
      <c r="C404" s="73" t="str">
        <f>""</f>
        <v/>
      </c>
      <c r="D404" s="77" t="s">
        <v>218</v>
      </c>
      <c r="J404" s="8"/>
    </row>
    <row r="405" spans="1:11" ht="18" customHeight="1" x14ac:dyDescent="0.2">
      <c r="A405" s="8"/>
      <c r="C405" s="73"/>
      <c r="D405" s="8"/>
      <c r="H405" s="8"/>
      <c r="I405" s="8"/>
      <c r="J405" s="8"/>
      <c r="K405" s="8"/>
    </row>
    <row r="406" spans="1:11" ht="18" customHeight="1" x14ac:dyDescent="0.2">
      <c r="A406" s="8"/>
      <c r="B406" s="8"/>
      <c r="C406" s="8"/>
      <c r="D406" s="8"/>
      <c r="G406" s="8"/>
      <c r="H406" s="8"/>
      <c r="I406" s="8"/>
      <c r="J406" s="8"/>
      <c r="K406" s="8"/>
    </row>
    <row r="407" spans="1:11" ht="18" customHeight="1" x14ac:dyDescent="0.2">
      <c r="A407" s="8"/>
      <c r="B407" s="11" t="s">
        <v>4</v>
      </c>
      <c r="C407" s="90" t="s">
        <v>223</v>
      </c>
      <c r="D407" s="91"/>
      <c r="E407" s="91"/>
      <c r="F407" s="91"/>
      <c r="G407" s="91"/>
      <c r="H407" s="92"/>
      <c r="I407" s="66"/>
      <c r="J407" s="8"/>
      <c r="K407" s="8"/>
    </row>
    <row r="408" spans="1:11" ht="18" customHeight="1" x14ac:dyDescent="0.2">
      <c r="A408" s="8"/>
      <c r="B408" s="8"/>
      <c r="C408" s="8"/>
      <c r="D408" s="8"/>
      <c r="E408" s="8"/>
      <c r="F408" s="8"/>
      <c r="G408" s="8"/>
      <c r="H408" s="8"/>
      <c r="I408" s="8"/>
      <c r="J408" s="8"/>
      <c r="K408" s="8"/>
    </row>
    <row r="409" spans="1:11" ht="18" customHeight="1" x14ac:dyDescent="0.2">
      <c r="A409" s="8"/>
      <c r="B409" s="8" t="s">
        <v>230</v>
      </c>
      <c r="C409" s="8"/>
      <c r="D409" s="8"/>
      <c r="E409" s="8"/>
      <c r="F409" s="8"/>
      <c r="G409" s="8"/>
      <c r="H409" s="8"/>
      <c r="I409" s="8"/>
      <c r="J409" s="8"/>
      <c r="K409" s="8"/>
    </row>
    <row r="410" spans="1:11" ht="18" customHeight="1" x14ac:dyDescent="0.2">
      <c r="A410" s="8"/>
      <c r="B410" s="8"/>
      <c r="C410" s="8"/>
      <c r="D410" s="8"/>
      <c r="E410" s="8"/>
      <c r="F410" s="8"/>
      <c r="G410" s="8"/>
      <c r="H410" s="8"/>
      <c r="I410" s="8"/>
      <c r="J410" s="8"/>
      <c r="K410" s="8"/>
    </row>
    <row r="411" spans="1:11" ht="18" customHeight="1" x14ac:dyDescent="0.2">
      <c r="A411" s="8"/>
      <c r="B411" s="11" t="s">
        <v>4</v>
      </c>
      <c r="C411" s="84" t="s">
        <v>229</v>
      </c>
      <c r="D411" s="85"/>
      <c r="E411" s="85"/>
      <c r="F411" s="85"/>
      <c r="G411" s="85"/>
      <c r="H411" s="86"/>
      <c r="I411" s="66"/>
      <c r="J411" s="8"/>
      <c r="K411" s="8"/>
    </row>
    <row r="412" spans="1:11" ht="18" customHeight="1" x14ac:dyDescent="0.2">
      <c r="A412" s="8"/>
      <c r="B412" s="8"/>
      <c r="C412" s="87"/>
      <c r="D412" s="88"/>
      <c r="E412" s="88"/>
      <c r="F412" s="88"/>
      <c r="G412" s="88"/>
      <c r="H412" s="89"/>
      <c r="I412" s="8"/>
      <c r="J412" s="8"/>
      <c r="K412" s="8"/>
    </row>
    <row r="413" spans="1:11" ht="18" customHeight="1" x14ac:dyDescent="0.2">
      <c r="A413" s="8"/>
      <c r="B413" s="8"/>
      <c r="C413" s="8"/>
      <c r="D413" s="8"/>
      <c r="E413" s="8"/>
      <c r="F413" s="8"/>
      <c r="G413" s="8"/>
      <c r="H413" s="8"/>
      <c r="I413" s="8"/>
      <c r="J413" s="8"/>
      <c r="K413" s="8"/>
    </row>
    <row r="414" spans="1:11" ht="18" customHeight="1" x14ac:dyDescent="0.2">
      <c r="A414" s="8"/>
      <c r="B414" s="8"/>
      <c r="C414" s="8"/>
      <c r="D414" s="8"/>
      <c r="E414" s="8"/>
      <c r="F414" s="8"/>
      <c r="G414" s="8"/>
      <c r="H414" s="8"/>
      <c r="I414" s="8"/>
      <c r="J414" s="8"/>
      <c r="K414" s="8"/>
    </row>
    <row r="415" spans="1:11" ht="23.25" x14ac:dyDescent="0.2">
      <c r="A415" s="8"/>
      <c r="B415" s="32" t="s">
        <v>251</v>
      </c>
      <c r="C415" s="10"/>
      <c r="D415" s="10"/>
      <c r="E415" s="10"/>
      <c r="F415" s="10"/>
      <c r="G415" s="10"/>
      <c r="H415" s="10"/>
      <c r="I415" s="10"/>
      <c r="J415" s="10"/>
      <c r="K415" s="8"/>
    </row>
    <row r="416" spans="1:11" ht="18" customHeight="1" x14ac:dyDescent="0.2">
      <c r="A416" s="8"/>
      <c r="B416" s="8"/>
      <c r="C416" s="8"/>
      <c r="D416" s="8"/>
      <c r="E416" s="8"/>
      <c r="F416" s="8"/>
      <c r="G416" s="8"/>
      <c r="H416" s="8"/>
      <c r="I416" s="8"/>
      <c r="J416" s="8"/>
      <c r="K416" s="8"/>
    </row>
    <row r="417" spans="1:11" ht="18" customHeight="1" x14ac:dyDescent="0.2">
      <c r="A417" s="8"/>
      <c r="B417" s="21" t="s">
        <v>7</v>
      </c>
      <c r="C417" s="22" t="s">
        <v>252</v>
      </c>
    </row>
    <row r="418" spans="1:11" ht="18" customHeight="1" x14ac:dyDescent="0.2">
      <c r="A418" s="8"/>
      <c r="B418" s="8"/>
      <c r="C418" s="23"/>
      <c r="D418" s="8"/>
      <c r="E418" s="8"/>
      <c r="F418" s="8"/>
      <c r="G418" s="8"/>
      <c r="H418" s="8"/>
      <c r="I418" s="8"/>
      <c r="J418" s="8"/>
      <c r="K418" s="8"/>
    </row>
    <row r="419" spans="1:11" ht="18" customHeight="1" x14ac:dyDescent="0.2">
      <c r="A419" s="8"/>
      <c r="B419" s="83" t="s">
        <v>255</v>
      </c>
      <c r="C419" s="83"/>
      <c r="D419" s="83"/>
      <c r="E419" s="83"/>
      <c r="F419" s="83"/>
      <c r="G419" s="83"/>
      <c r="H419" s="83"/>
      <c r="I419" s="83"/>
      <c r="J419" s="83"/>
      <c r="K419" s="8"/>
    </row>
    <row r="420" spans="1:11" ht="18" customHeight="1" x14ac:dyDescent="0.2">
      <c r="A420" s="8"/>
      <c r="B420" s="83"/>
      <c r="C420" s="83"/>
      <c r="D420" s="83"/>
      <c r="E420" s="83"/>
      <c r="F420" s="83"/>
      <c r="G420" s="83"/>
      <c r="H420" s="83"/>
      <c r="I420" s="83"/>
      <c r="J420" s="83"/>
      <c r="K420" s="8"/>
    </row>
    <row r="421" spans="1:11" ht="18" customHeight="1" x14ac:dyDescent="0.2">
      <c r="A421" s="8"/>
      <c r="B421" s="83"/>
      <c r="C421" s="83"/>
      <c r="D421" s="83"/>
      <c r="E421" s="83"/>
      <c r="F421" s="83"/>
      <c r="G421" s="83"/>
      <c r="H421" s="83"/>
      <c r="I421" s="83"/>
      <c r="J421" s="83"/>
      <c r="K421" s="8"/>
    </row>
    <row r="422" spans="1:11" ht="18" customHeight="1" x14ac:dyDescent="0.2">
      <c r="A422" s="8"/>
      <c r="B422" s="8"/>
      <c r="C422" s="8"/>
      <c r="D422" s="8"/>
      <c r="E422" s="8"/>
      <c r="H422" s="8"/>
      <c r="I422" s="8"/>
      <c r="J422" s="8"/>
      <c r="K422" s="8"/>
    </row>
    <row r="423" spans="1:11" ht="18" customHeight="1" x14ac:dyDescent="0.2">
      <c r="A423" s="8"/>
      <c r="C423" s="40" t="s">
        <v>253</v>
      </c>
      <c r="D423" s="40" t="s">
        <v>254</v>
      </c>
      <c r="E423" s="8"/>
      <c r="J423" s="8"/>
      <c r="K423" s="8"/>
    </row>
    <row r="424" spans="1:11" ht="18" customHeight="1" x14ac:dyDescent="0.2">
      <c r="A424" s="8"/>
      <c r="B424" s="76"/>
      <c r="C424" s="73" t="s">
        <v>25</v>
      </c>
      <c r="D424" s="115">
        <v>43166</v>
      </c>
      <c r="E424" s="8"/>
      <c r="F424" s="45" t="s">
        <v>256</v>
      </c>
      <c r="G424" s="113">
        <v>43166</v>
      </c>
      <c r="J424" s="8"/>
      <c r="K424" s="8"/>
    </row>
    <row r="425" spans="1:11" ht="18" customHeight="1" x14ac:dyDescent="0.2">
      <c r="A425" s="8"/>
      <c r="B425" s="75"/>
      <c r="C425" s="73" t="s">
        <v>26</v>
      </c>
      <c r="D425" s="112">
        <v>43167</v>
      </c>
      <c r="E425" s="8"/>
      <c r="F425" s="45" t="s">
        <v>258</v>
      </c>
      <c r="G425" s="74">
        <v>2</v>
      </c>
      <c r="J425" s="8"/>
    </row>
    <row r="426" spans="1:11" ht="18" customHeight="1" x14ac:dyDescent="0.2">
      <c r="A426" s="8"/>
      <c r="C426" s="73" t="s">
        <v>27</v>
      </c>
      <c r="D426" s="115">
        <v>43166</v>
      </c>
      <c r="E426" s="8"/>
      <c r="J426" s="8"/>
    </row>
    <row r="427" spans="1:11" ht="18" customHeight="1" x14ac:dyDescent="0.2">
      <c r="A427" s="8"/>
      <c r="C427" s="73" t="s">
        <v>28</v>
      </c>
      <c r="D427" s="115">
        <v>43166</v>
      </c>
      <c r="E427" s="8"/>
      <c r="F427" s="45" t="s">
        <v>257</v>
      </c>
      <c r="G427" s="74" t="str">
        <f t="array" ref="G427">INDEX(C424:C428,SMALL(IF(D424:D428=G424, ROW(D424:D428)-ROW(D424)+1),G425))</f>
        <v>C</v>
      </c>
      <c r="H427" s="114" t="s">
        <v>259</v>
      </c>
      <c r="J427" s="8"/>
    </row>
    <row r="428" spans="1:11" ht="18" customHeight="1" x14ac:dyDescent="0.2">
      <c r="A428" s="8"/>
      <c r="C428" s="73" t="s">
        <v>29</v>
      </c>
      <c r="D428" s="112">
        <v>43169</v>
      </c>
      <c r="H428" s="8"/>
      <c r="I428" s="8"/>
      <c r="J428" s="8"/>
      <c r="K428" s="8"/>
    </row>
    <row r="429" spans="1:11" ht="18" customHeight="1" x14ac:dyDescent="0.2">
      <c r="A429" s="8"/>
      <c r="B429" s="8"/>
      <c r="C429" s="8"/>
      <c r="D429" s="8"/>
      <c r="G429" s="8"/>
      <c r="H429" s="8"/>
      <c r="I429" s="8"/>
      <c r="J429" s="8"/>
      <c r="K429" s="8"/>
    </row>
    <row r="430" spans="1:11" ht="18" customHeight="1" x14ac:dyDescent="0.2">
      <c r="A430" s="8"/>
      <c r="B430" s="83" t="s">
        <v>261</v>
      </c>
      <c r="C430" s="83"/>
      <c r="D430" s="83"/>
      <c r="E430" s="83"/>
      <c r="F430" s="83"/>
      <c r="G430" s="83"/>
      <c r="H430" s="83"/>
      <c r="I430" s="83"/>
      <c r="J430" s="83"/>
      <c r="K430" s="8"/>
    </row>
    <row r="431" spans="1:11" ht="18" customHeight="1" x14ac:dyDescent="0.2">
      <c r="A431" s="8"/>
      <c r="B431" s="83"/>
      <c r="C431" s="83"/>
      <c r="D431" s="83"/>
      <c r="E431" s="83"/>
      <c r="F431" s="83"/>
      <c r="G431" s="83"/>
      <c r="H431" s="83"/>
      <c r="I431" s="83"/>
      <c r="J431" s="83"/>
      <c r="K431" s="8"/>
    </row>
    <row r="432" spans="1:11" ht="18" customHeight="1" x14ac:dyDescent="0.2">
      <c r="A432" s="8"/>
      <c r="B432" s="8"/>
      <c r="C432" s="8"/>
      <c r="D432" s="8"/>
      <c r="G432" s="8"/>
      <c r="H432" s="8"/>
      <c r="I432" s="8"/>
      <c r="J432" s="8"/>
      <c r="K432" s="8"/>
    </row>
    <row r="433" spans="1:11" ht="18" customHeight="1" x14ac:dyDescent="0.2">
      <c r="A433" s="8"/>
      <c r="B433" s="11" t="s">
        <v>4</v>
      </c>
      <c r="C433" s="84" t="s">
        <v>260</v>
      </c>
      <c r="D433" s="85"/>
      <c r="E433" s="85"/>
      <c r="F433" s="85"/>
      <c r="G433" s="85"/>
      <c r="H433" s="86"/>
      <c r="I433" s="66"/>
      <c r="J433" s="8"/>
      <c r="K433" s="8"/>
    </row>
    <row r="434" spans="1:11" ht="18" customHeight="1" x14ac:dyDescent="0.2">
      <c r="A434" s="8"/>
      <c r="B434" s="8"/>
      <c r="C434" s="87"/>
      <c r="D434" s="88"/>
      <c r="E434" s="88"/>
      <c r="F434" s="88"/>
      <c r="G434" s="88"/>
      <c r="H434" s="89"/>
      <c r="I434" s="8"/>
      <c r="J434" s="8"/>
      <c r="K434" s="8"/>
    </row>
    <row r="435" spans="1:11" ht="18" customHeight="1" x14ac:dyDescent="0.2">
      <c r="A435" s="8"/>
      <c r="B435" s="8"/>
      <c r="C435" s="8"/>
      <c r="D435" s="8"/>
      <c r="E435" s="8"/>
      <c r="F435" s="8"/>
      <c r="G435" s="8"/>
      <c r="H435" s="8"/>
      <c r="I435" s="8"/>
      <c r="J435" s="8"/>
      <c r="K435" s="8"/>
    </row>
    <row r="436" spans="1:11" ht="18" customHeight="1" x14ac:dyDescent="0.2">
      <c r="A436" s="8"/>
      <c r="B436" s="21" t="s">
        <v>85</v>
      </c>
      <c r="C436" s="51" t="s">
        <v>262</v>
      </c>
      <c r="D436" s="8"/>
      <c r="E436" s="8"/>
      <c r="F436" s="8"/>
      <c r="G436" s="8"/>
      <c r="H436" s="8"/>
      <c r="I436" s="8"/>
      <c r="J436" s="8"/>
      <c r="K436" s="8"/>
    </row>
    <row r="437" spans="1:11" ht="18" customHeight="1" x14ac:dyDescent="0.2">
      <c r="A437" s="8"/>
      <c r="B437" s="8"/>
      <c r="C437" s="8"/>
      <c r="D437" s="8"/>
      <c r="E437" s="8"/>
      <c r="F437" s="8"/>
      <c r="G437" s="8"/>
      <c r="H437" s="8"/>
      <c r="I437" s="8"/>
      <c r="J437" s="8"/>
      <c r="K437" s="8"/>
    </row>
    <row r="438" spans="1:11" ht="18" customHeight="1" x14ac:dyDescent="0.2">
      <c r="A438" s="8"/>
      <c r="B438" s="8"/>
      <c r="C438" s="8"/>
      <c r="D438" s="8"/>
      <c r="E438" s="8"/>
      <c r="F438" s="8"/>
      <c r="G438" s="8"/>
      <c r="H438" s="8"/>
      <c r="I438" s="8"/>
      <c r="J438" s="8"/>
      <c r="K438" s="8"/>
    </row>
    <row r="439" spans="1:11" ht="18" customHeight="1" x14ac:dyDescent="0.2">
      <c r="A439" s="8"/>
      <c r="B439" s="8"/>
      <c r="C439" s="8"/>
      <c r="D439" s="8"/>
      <c r="E439" s="8"/>
      <c r="F439" s="8"/>
      <c r="G439" s="8"/>
      <c r="H439" s="8"/>
      <c r="I439" s="8"/>
      <c r="J439" s="8"/>
      <c r="K439" s="8"/>
    </row>
    <row r="440" spans="1:11" ht="21" customHeight="1" x14ac:dyDescent="0.2">
      <c r="A440" s="7"/>
      <c r="B440" s="7"/>
      <c r="C440" s="7" t="s">
        <v>6</v>
      </c>
      <c r="D440" s="7"/>
      <c r="E440" s="7"/>
      <c r="F440" s="7"/>
      <c r="G440" s="7"/>
      <c r="H440" s="7"/>
      <c r="I440" s="7"/>
      <c r="J440" s="7"/>
      <c r="K440" s="8"/>
    </row>
    <row r="441" spans="1:11" ht="18" customHeight="1" x14ac:dyDescent="0.2">
      <c r="A441" s="8"/>
      <c r="B441" s="8"/>
      <c r="C441" s="8"/>
      <c r="D441" s="8"/>
      <c r="E441" s="8"/>
      <c r="F441" s="8"/>
      <c r="G441" s="8"/>
      <c r="H441" s="8"/>
      <c r="I441" s="8"/>
      <c r="J441" s="8"/>
      <c r="K441" s="8"/>
    </row>
    <row r="442" spans="1:11" ht="18" customHeight="1" x14ac:dyDescent="0.2">
      <c r="A442" s="8"/>
      <c r="B442" s="21" t="s">
        <v>7</v>
      </c>
      <c r="C442" s="22" t="s">
        <v>134</v>
      </c>
    </row>
    <row r="443" spans="1:11" ht="18" customHeight="1" x14ac:dyDescent="0.2">
      <c r="A443" s="8"/>
      <c r="B443" s="8"/>
      <c r="C443" s="23"/>
      <c r="D443" s="8"/>
      <c r="E443" s="8"/>
      <c r="F443" s="8"/>
      <c r="G443" s="8"/>
      <c r="H443" s="8"/>
      <c r="I443" s="8"/>
      <c r="J443" s="8"/>
      <c r="K443" s="8"/>
    </row>
    <row r="444" spans="1:11" ht="18" customHeight="1" x14ac:dyDescent="0.2">
      <c r="A444" s="8"/>
      <c r="B444" s="21" t="s">
        <v>7</v>
      </c>
      <c r="C444" s="22" t="s">
        <v>135</v>
      </c>
    </row>
    <row r="445" spans="1:11" ht="18" customHeight="1" x14ac:dyDescent="0.2">
      <c r="A445" s="8"/>
      <c r="B445" s="8"/>
      <c r="C445" s="23"/>
      <c r="D445" s="8"/>
      <c r="E445" s="8"/>
      <c r="F445" s="8"/>
      <c r="G445" s="8"/>
      <c r="H445" s="8"/>
      <c r="I445" s="8"/>
      <c r="J445" s="8"/>
      <c r="K445" s="8"/>
    </row>
    <row r="446" spans="1:11" ht="18" customHeight="1" x14ac:dyDescent="0.2">
      <c r="A446" s="8"/>
      <c r="B446" s="21" t="s">
        <v>7</v>
      </c>
      <c r="C446" s="22" t="s">
        <v>136</v>
      </c>
    </row>
    <row r="447" spans="1:11" ht="18" customHeight="1" x14ac:dyDescent="0.2">
      <c r="A447" s="8"/>
      <c r="B447" s="8"/>
      <c r="C447" s="23"/>
      <c r="D447" s="8"/>
      <c r="E447" s="8"/>
      <c r="F447" s="8"/>
      <c r="G447" s="8"/>
      <c r="H447" s="8"/>
      <c r="I447" s="8"/>
      <c r="J447" s="8"/>
      <c r="K447" s="8"/>
    </row>
    <row r="448" spans="1:11" x14ac:dyDescent="0.2">
      <c r="B448" s="21" t="s">
        <v>7</v>
      </c>
      <c r="C448" s="53" t="s">
        <v>84</v>
      </c>
    </row>
  </sheetData>
  <sortState ref="K346:K352">
    <sortCondition ref="K346"/>
  </sortState>
  <mergeCells count="53">
    <mergeCell ref="B419:J421"/>
    <mergeCell ref="C433:H434"/>
    <mergeCell ref="B430:J431"/>
    <mergeCell ref="C310:H311"/>
    <mergeCell ref="C277:F278"/>
    <mergeCell ref="C293:H293"/>
    <mergeCell ref="C295:H295"/>
    <mergeCell ref="B307:J309"/>
    <mergeCell ref="B71:J72"/>
    <mergeCell ref="C91:J92"/>
    <mergeCell ref="C43:J44"/>
    <mergeCell ref="C56:J57"/>
    <mergeCell ref="C60:J61"/>
    <mergeCell ref="C219:G221"/>
    <mergeCell ref="C213:G214"/>
    <mergeCell ref="C225:G226"/>
    <mergeCell ref="B290:J292"/>
    <mergeCell ref="B231:J234"/>
    <mergeCell ref="C238:G241"/>
    <mergeCell ref="C263:G265"/>
    <mergeCell ref="B4:J6"/>
    <mergeCell ref="C50:J52"/>
    <mergeCell ref="B29:J30"/>
    <mergeCell ref="B271:J275"/>
    <mergeCell ref="C121:J121"/>
    <mergeCell ref="C125:J125"/>
    <mergeCell ref="C129:J129"/>
    <mergeCell ref="B134:J136"/>
    <mergeCell ref="C84:G84"/>
    <mergeCell ref="C138:G138"/>
    <mergeCell ref="C140:G140"/>
    <mergeCell ref="C192:J196"/>
    <mergeCell ref="C58:J59"/>
    <mergeCell ref="C89:J90"/>
    <mergeCell ref="B200:J202"/>
    <mergeCell ref="B257:J259"/>
    <mergeCell ref="C407:H407"/>
    <mergeCell ref="C411:H412"/>
    <mergeCell ref="B397:J398"/>
    <mergeCell ref="B377:J379"/>
    <mergeCell ref="C381:H381"/>
    <mergeCell ref="B383:J385"/>
    <mergeCell ref="B371:J372"/>
    <mergeCell ref="C374:H375"/>
    <mergeCell ref="C327:H327"/>
    <mergeCell ref="C329:H329"/>
    <mergeCell ref="B323:J325"/>
    <mergeCell ref="B345:J348"/>
    <mergeCell ref="B363:J364"/>
    <mergeCell ref="C354:H354"/>
    <mergeCell ref="C331:H331"/>
    <mergeCell ref="C350:H350"/>
    <mergeCell ref="C352:H352"/>
  </mergeCells>
  <dataValidations disablePrompts="1" count="3">
    <dataValidation type="list" allowBlank="1" showInputMessage="1" showErrorMessage="1" sqref="D204 D243">
      <formula1>$F$205:$F$208</formula1>
    </dataValidation>
    <dataValidation type="list" allowBlank="1" showInputMessage="1" showErrorMessage="1" sqref="D205 D244">
      <formula1>$G$204:$J$204</formula1>
    </dataValidation>
    <dataValidation type="list" allowBlank="1" showInputMessage="1" showErrorMessage="1" sqref="D245">
      <formula1>"Road,Plane"</formula1>
    </dataValidation>
  </dataValidations>
  <hyperlinks>
    <hyperlink ref="B2" r:id="rId1"/>
    <hyperlink ref="C442" r:id="rId2"/>
    <hyperlink ref="C175" r:id="rId3"/>
    <hyperlink ref="C152" r:id="rId4"/>
    <hyperlink ref="C448" r:id="rId5" display="23 Things you should know about vlookup"/>
    <hyperlink ref="C64" r:id="rId6"/>
    <hyperlink ref="C66" r:id="rId7"/>
    <hyperlink ref="C444" r:id="rId8"/>
    <hyperlink ref="C446" r:id="rId9"/>
    <hyperlink ref="C8" location="bm_mainexample" display="A Simple VLOOKUP and INDEX-MATCH Example"/>
    <hyperlink ref="C9" location="bm_syntax" display="Syntax for MATCH and INDEX"/>
    <hyperlink ref="C10" location="bm_wildcard" display="Using Wilcard Characters for Partial Matches"/>
    <hyperlink ref="C11" location="bm_approximate" display="Using Wilcard Characters for Partial Matches"/>
    <hyperlink ref="C12" location="bm_2D" display="2D Lookups using VLOOKUP and INDEX-MATCH-MATCH"/>
    <hyperlink ref="C13" location="bm_3D" display="3D Lookups using INDEX-MATCH-MATCH-MATCH"/>
    <hyperlink ref="C15" location="bm_multiple" display="Multiple-Criteria Matches using VLOOKUP and INDEX-MATCH"/>
    <hyperlink ref="C14" location="bm_case_sensitive" display="Case-Sensitive EXACT Lookup using INDEX-MATCH"/>
    <hyperlink ref="C16" location="bm_non_exact" display="Multiple Non-Exact Criteria Lookups using INDEX-MATCH"/>
    <hyperlink ref="C340" r:id="rId10" display="See the VLOOKUP formula in action: Checkbook Register Template"/>
    <hyperlink ref="C17" location="bm_last_numeric" display="Find the Last Numeric Value in a Column"/>
    <hyperlink ref="C18" location="bm_last_text" display="Find the Last Text Value in a Column"/>
    <hyperlink ref="C366" r:id="rId11"/>
    <hyperlink ref="C19" location="bm_last_non_blank" display="Find the Last Non-Blank or Non-Empty Value in a Range"/>
    <hyperlink ref="C20" location="bm_last_non_empty" display="Return the Last Non-Empty Value"/>
    <hyperlink ref="C21" location="bm_nthmatch" display="Return the nth Match using INDEX"/>
    <hyperlink ref="C417" r:id="rId12"/>
    <hyperlink ref="C436" r:id="rId13"/>
  </hyperlinks>
  <pageMargins left="0.7" right="0.7" top="0.75" bottom="0.75" header="0.3" footer="0.3"/>
  <pageSetup orientation="portrait" r:id="rId14"/>
  <drawing r:id="rId1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election activeCell="A2" sqref="A2"/>
    </sheetView>
  </sheetViews>
  <sheetFormatPr defaultRowHeight="14.25" x14ac:dyDescent="0.2"/>
  <cols>
    <col min="1" max="1" width="4.75" customWidth="1"/>
    <col min="2" max="2" width="66.375" customWidth="1"/>
  </cols>
  <sheetData>
    <row r="1" spans="1:3" ht="36.950000000000003" customHeight="1" x14ac:dyDescent="0.2">
      <c r="A1" s="1"/>
      <c r="B1" s="2" t="s">
        <v>235</v>
      </c>
      <c r="C1" s="2"/>
    </row>
    <row r="2" spans="1:3" x14ac:dyDescent="0.2">
      <c r="B2" s="3"/>
    </row>
    <row r="3" spans="1:3" x14ac:dyDescent="0.2">
      <c r="A3" s="24"/>
      <c r="B3" s="24"/>
    </row>
    <row r="4" spans="1:3" x14ac:dyDescent="0.2">
      <c r="A4" s="25"/>
      <c r="B4" s="26" t="s">
        <v>8</v>
      </c>
    </row>
    <row r="5" spans="1:3" x14ac:dyDescent="0.2">
      <c r="A5" s="25"/>
      <c r="B5" s="82" t="s">
        <v>236</v>
      </c>
    </row>
    <row r="6" spans="1:3" ht="15" x14ac:dyDescent="0.2">
      <c r="A6" s="25"/>
      <c r="B6" s="27"/>
    </row>
    <row r="7" spans="1:3" ht="15.75" x14ac:dyDescent="0.25">
      <c r="A7" s="25"/>
      <c r="B7" s="28" t="s">
        <v>0</v>
      </c>
    </row>
    <row r="8" spans="1:3" ht="15" x14ac:dyDescent="0.2">
      <c r="A8" s="25"/>
      <c r="B8" s="27"/>
    </row>
    <row r="9" spans="1:3" ht="30" x14ac:dyDescent="0.2">
      <c r="A9" s="25"/>
      <c r="B9" s="30" t="s">
        <v>9</v>
      </c>
    </row>
    <row r="10" spans="1:3" ht="15" x14ac:dyDescent="0.2">
      <c r="A10" s="25"/>
      <c r="B10" s="27"/>
    </row>
    <row r="11" spans="1:3" ht="30" x14ac:dyDescent="0.2">
      <c r="A11" s="25"/>
      <c r="B11" s="30" t="s">
        <v>11</v>
      </c>
    </row>
    <row r="12" spans="1:3" ht="15" x14ac:dyDescent="0.2">
      <c r="A12" s="25"/>
      <c r="B12" s="27"/>
    </row>
    <row r="13" spans="1:3" ht="30" x14ac:dyDescent="0.2">
      <c r="A13" s="25"/>
      <c r="B13" s="30" t="s">
        <v>12</v>
      </c>
    </row>
    <row r="14" spans="1:3" ht="15" x14ac:dyDescent="0.2">
      <c r="A14" s="25"/>
      <c r="B14" s="27"/>
    </row>
    <row r="15" spans="1:3" ht="15" x14ac:dyDescent="0.2">
      <c r="A15" s="25"/>
      <c r="B15" s="29" t="s">
        <v>10</v>
      </c>
    </row>
    <row r="16" spans="1:3" ht="15" x14ac:dyDescent="0.2">
      <c r="A16" s="25"/>
      <c r="B16" s="27"/>
    </row>
    <row r="17" spans="1:2" x14ac:dyDescent="0.2">
      <c r="A17" s="24"/>
      <c r="B17" s="24"/>
    </row>
  </sheetData>
  <hyperlinks>
    <hyperlink ref="B15" r:id="rId1"/>
    <hyperlink ref="B5" r:id="rId2"/>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14</vt:i4>
      </vt:variant>
    </vt:vector>
  </HeadingPairs>
  <TitlesOfParts>
    <vt:vector size="16" baseType="lpstr">
      <vt:lpstr>Examples</vt:lpstr>
      <vt:lpstr>©</vt:lpstr>
      <vt:lpstr>bm_2D</vt:lpstr>
      <vt:lpstr>bm_3D</vt:lpstr>
      <vt:lpstr>bm_approximate</vt:lpstr>
      <vt:lpstr>bm_case_sensitive</vt:lpstr>
      <vt:lpstr>bm_last_non_blank</vt:lpstr>
      <vt:lpstr>bm_last_non_empty</vt:lpstr>
      <vt:lpstr>bm_last_numeric</vt:lpstr>
      <vt:lpstr>bm_last_text</vt:lpstr>
      <vt:lpstr>bm_mainexample</vt:lpstr>
      <vt:lpstr>bm_multiple</vt:lpstr>
      <vt:lpstr>bm_non_exact</vt:lpstr>
      <vt:lpstr>bm_nthmatch</vt:lpstr>
      <vt:lpstr>bm_syntax</vt:lpstr>
      <vt:lpstr>bm_wildcard</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VLOOKUP and INDEX-MATCH Examples</dc:title>
  <dc:creator/>
  <dc:description>(c) 2017 Vertex42 LLC. All Rights Reserved.</dc:description>
  <cp:lastModifiedBy/>
  <dcterms:created xsi:type="dcterms:W3CDTF">2015-06-05T18:17:20Z</dcterms:created>
  <dcterms:modified xsi:type="dcterms:W3CDTF">2018-03-07T17:41:23Z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pyright">
    <vt:lpwstr>(c) 2017 Vertex42 LLC</vt:lpwstr>
  </property>
  <property fmtid="{D5CDD505-2E9C-101B-9397-08002B2CF9AE}" pid="3" name="Source">
    <vt:lpwstr>https://www.vertex42.com/</vt:lpwstr>
  </property>
  <property fmtid="{D5CDD505-2E9C-101B-9397-08002B2CF9AE}" pid="4" name="Version">
    <vt:lpwstr>1.0.2</vt:lpwstr>
  </property>
</Properties>
</file>