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B926E49-05EF-487F-9725-64C7B239FF70}" xr6:coauthVersionLast="47" xr6:coauthVersionMax="47" xr10:uidLastSave="{00000000-0000-0000-0000-000000000000}"/>
  <bookViews>
    <workbookView xWindow="1155" yWindow="570" windowWidth="28185" windowHeight="21795" xr2:uid="{00000000-000D-0000-FFFF-FFFF00000000}"/>
  </bookViews>
  <sheets>
    <sheet name="Examples" sheetId="1" r:id="rId1"/>
  </sheets>
  <definedNames>
    <definedName name="payment_frequency">{1,2,6,12}</definedName>
    <definedName name="valuevx">42.314159</definedName>
    <definedName name="vertex42_copyright" hidden="1">"© 2018 Vertex42 LLC "</definedName>
    <definedName name="vertex42_id" hidden="1">"ArrayFormulas.xlsx"</definedName>
    <definedName name="vertex42_title" hidden="1">"Excel Array Formula Examples"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1" l="1" a="1"/>
  <c r="H266" i="1" s="1"/>
  <c r="I57" i="1" a="1"/>
  <c r="I57" i="1" s="1"/>
  <c r="I56" i="1" a="1"/>
  <c r="I56" i="1" s="1"/>
  <c r="I52" i="1" a="1"/>
  <c r="I52" i="1" s="1"/>
  <c r="J182" i="1" a="1"/>
  <c r="I182" i="1" a="1"/>
  <c r="J182" i="1" l="1"/>
  <c r="J183" i="1"/>
  <c r="J185" i="1"/>
  <c r="J184" i="1"/>
  <c r="I183" i="1"/>
  <c r="I184" i="1"/>
  <c r="I185" i="1"/>
  <c r="I182" i="1"/>
  <c r="H267" i="1"/>
  <c r="D259" i="1" a="1"/>
  <c r="E259" i="1" s="1"/>
  <c r="D242" i="1" a="1"/>
  <c r="F242" i="1" s="1"/>
  <c r="E232" i="1" a="1"/>
  <c r="E232" i="1" s="1"/>
  <c r="G326" i="1"/>
  <c r="H254" i="1" a="1"/>
  <c r="H254" i="1" s="1"/>
  <c r="E224" i="1" a="1"/>
  <c r="E224" i="1" s="1"/>
  <c r="C224" i="1" a="1"/>
  <c r="C224" i="1" s="1"/>
  <c r="E212" i="1" a="1"/>
  <c r="C212" i="1" a="1"/>
  <c r="F259" i="1" l="1"/>
  <c r="D259" i="1"/>
  <c r="E242" i="1"/>
  <c r="E243" i="1"/>
  <c r="D243" i="1"/>
  <c r="G244" i="1"/>
  <c r="G242" i="1"/>
  <c r="E244" i="1"/>
  <c r="D244" i="1"/>
  <c r="D242" i="1"/>
  <c r="G243" i="1"/>
  <c r="F243" i="1"/>
  <c r="F244" i="1"/>
  <c r="G234" i="1"/>
  <c r="F234" i="1"/>
  <c r="H233" i="1"/>
  <c r="G233" i="1"/>
  <c r="F232" i="1"/>
  <c r="F233" i="1"/>
  <c r="G232" i="1"/>
  <c r="H234" i="1"/>
  <c r="E233" i="1"/>
  <c r="H232" i="1"/>
  <c r="E234" i="1"/>
  <c r="H257" i="1"/>
  <c r="H256" i="1"/>
  <c r="H255" i="1"/>
  <c r="G225" i="1"/>
  <c r="G224" i="1"/>
  <c r="E226" i="1"/>
  <c r="F224" i="1"/>
  <c r="F226" i="1"/>
  <c r="F225" i="1"/>
  <c r="E225" i="1"/>
  <c r="G226" i="1"/>
  <c r="C226" i="1"/>
  <c r="C225" i="1"/>
  <c r="C213" i="1"/>
  <c r="C212" i="1"/>
  <c r="C214" i="1"/>
  <c r="E291" i="1" a="1"/>
  <c r="F291" i="1" s="1"/>
  <c r="G317" i="1" a="1"/>
  <c r="H317" i="1" s="1"/>
  <c r="G309" i="1" a="1"/>
  <c r="G309" i="1" s="1"/>
  <c r="G283" i="1" a="1"/>
  <c r="G283" i="1" s="1"/>
  <c r="F275" i="1" a="1"/>
  <c r="F275" i="1" s="1"/>
  <c r="F272" i="1" a="1"/>
  <c r="G272" i="1" s="1"/>
  <c r="C200" i="1" a="1"/>
  <c r="C200" i="1" s="1"/>
  <c r="F214" i="1"/>
  <c r="E212" i="1"/>
  <c r="G300" i="1" a="1"/>
  <c r="G213" i="1"/>
  <c r="F212" i="1"/>
  <c r="F213" i="1"/>
  <c r="G214" i="1"/>
  <c r="E213" i="1"/>
  <c r="G212" i="1"/>
  <c r="E214" i="1"/>
  <c r="E293" i="1" l="1"/>
  <c r="E291" i="1"/>
  <c r="F293" i="1"/>
  <c r="G292" i="1"/>
  <c r="E292" i="1"/>
  <c r="G291" i="1"/>
  <c r="G293" i="1"/>
  <c r="F292" i="1"/>
  <c r="I319" i="1"/>
  <c r="H319" i="1"/>
  <c r="I318" i="1"/>
  <c r="H318" i="1"/>
  <c r="G317" i="1"/>
  <c r="G319" i="1"/>
  <c r="G318" i="1"/>
  <c r="I317" i="1"/>
  <c r="G301" i="1"/>
  <c r="G302" i="1"/>
  <c r="G300" i="1"/>
  <c r="H284" i="1"/>
  <c r="H285" i="1"/>
  <c r="G284" i="1"/>
  <c r="I283" i="1"/>
  <c r="G285" i="1"/>
  <c r="H283" i="1"/>
  <c r="I284" i="1"/>
  <c r="I285" i="1"/>
  <c r="G275" i="1"/>
  <c r="F272" i="1"/>
  <c r="G273" i="1"/>
  <c r="F273" i="1"/>
  <c r="D200" i="1"/>
  <c r="D201" i="1"/>
  <c r="C201" i="1"/>
  <c r="I146" i="1" l="1" a="1"/>
  <c r="I146" i="1" s="1"/>
  <c r="J130" i="1" a="1"/>
  <c r="J130" i="1" s="1"/>
  <c r="J125" i="1" a="1"/>
  <c r="J125" i="1" s="1"/>
  <c r="J77" i="1" a="1"/>
  <c r="J77" i="1" s="1"/>
  <c r="I74" i="1" a="1"/>
  <c r="I74" i="1" s="1"/>
  <c r="I73" i="1" a="1"/>
  <c r="I73" i="1" s="1"/>
  <c r="I152" i="1" a="1"/>
  <c r="I163" i="1" a="1"/>
  <c r="I174" i="1" a="1"/>
  <c r="I174" i="1" l="1"/>
  <c r="I175" i="1"/>
  <c r="I176" i="1"/>
  <c r="I165" i="1"/>
  <c r="I163" i="1"/>
  <c r="I164" i="1"/>
  <c r="I148" i="1"/>
  <c r="I147" i="1"/>
  <c r="I152" i="1"/>
  <c r="I153" i="1"/>
  <c r="I154" i="1"/>
  <c r="C98" i="1"/>
  <c r="C96" i="1"/>
  <c r="C95" i="1"/>
  <c r="J66" i="1" a="1"/>
  <c r="J66" i="1" s="1"/>
  <c r="J63" i="1" a="1"/>
  <c r="J63" i="1" s="1"/>
  <c r="I53" i="1" a="1"/>
  <c r="I53" i="1" s="1"/>
  <c r="H105" i="1" l="1" a="1"/>
  <c r="H105" i="1" s="1"/>
  <c r="H101" i="1" a="1"/>
  <c r="H101" i="1" s="1"/>
  <c r="H90" i="1" a="1"/>
  <c r="H90" i="1" s="1"/>
  <c r="H88" i="1" a="1"/>
  <c r="H88" i="1" s="1"/>
  <c r="H89" i="1" a="1"/>
  <c r="H89" i="1" s="1"/>
  <c r="I18" i="1" a="1"/>
  <c r="I18" i="1" s="1"/>
  <c r="I21" i="1"/>
  <c r="F18" i="1" a="1"/>
  <c r="F20" i="1" s="1"/>
  <c r="F23" i="1" a="1"/>
  <c r="F23" i="1" s="1"/>
  <c r="E23" i="1" a="1"/>
  <c r="E23" i="1" s="1"/>
  <c r="D23" i="1"/>
  <c r="F19" i="1" l="1"/>
  <c r="F18" i="1"/>
  <c r="F22" i="1"/>
  <c r="F21" i="1"/>
</calcChain>
</file>

<file path=xl/sharedStrings.xml><?xml version="1.0" encoding="utf-8"?>
<sst xmlns="http://schemas.openxmlformats.org/spreadsheetml/2006/main" count="275" uniqueCount="187">
  <si>
    <t>EXAMPLES</t>
  </si>
  <si>
    <t>Formula:</t>
  </si>
  <si>
    <t>REFERENCES</t>
  </si>
  <si>
    <t>ARTICLE</t>
  </si>
  <si>
    <t>SEE ALSO</t>
  </si>
  <si>
    <t>Date</t>
  </si>
  <si>
    <t>Contact</t>
  </si>
  <si>
    <t>Jim</t>
  </si>
  <si>
    <t>Bob</t>
  </si>
  <si>
    <t>Person</t>
  </si>
  <si>
    <t>contextures.com - MAX IF</t>
  </si>
  <si>
    <t>Sale</t>
  </si>
  <si>
    <t>Contact and Sales Log</t>
  </si>
  <si>
    <t>Last Contacted</t>
  </si>
  <si>
    <t>Basic Array Formula Example</t>
  </si>
  <si>
    <t>Task</t>
  </si>
  <si>
    <t>Task 1</t>
  </si>
  <si>
    <t>Task 2</t>
  </si>
  <si>
    <t>Task 3</t>
  </si>
  <si>
    <t>Task 4</t>
  </si>
  <si>
    <t>Task 5</t>
  </si>
  <si>
    <t>Days</t>
  </si>
  <si>
    <t>% Complete</t>
  </si>
  <si>
    <t>Completed</t>
  </si>
  <si>
    <t>Total % Complete:</t>
  </si>
  <si>
    <t>SUMPRODUCT</t>
  </si>
  <si>
    <t>Array Formula</t>
  </si>
  <si>
    <t>Totals:</t>
  </si>
  <si>
    <r>
      <t>{Ctrl+Shift+Enter}: =</t>
    </r>
    <r>
      <rPr>
        <i/>
        <sz val="11"/>
        <color theme="1"/>
        <rFont val="Arial"/>
        <family val="2"/>
        <scheme val="minor"/>
      </rPr>
      <t>days</t>
    </r>
    <r>
      <rPr>
        <sz val="11"/>
        <color theme="1"/>
        <rFont val="Arial"/>
        <family val="2"/>
        <scheme val="minor"/>
      </rPr>
      <t>*</t>
    </r>
    <r>
      <rPr>
        <i/>
        <sz val="11"/>
        <color theme="1"/>
        <rFont val="Arial"/>
        <family val="2"/>
        <scheme val="minor"/>
      </rPr>
      <t>percent_complete</t>
    </r>
  </si>
  <si>
    <r>
      <t>{Ctrl+Shift+Enter} 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days</t>
    </r>
    <r>
      <rPr>
        <sz val="11"/>
        <color theme="1"/>
        <rFont val="Arial"/>
        <family val="2"/>
        <scheme val="minor"/>
      </rPr>
      <t>*</t>
    </r>
    <r>
      <rPr>
        <i/>
        <sz val="11"/>
        <color theme="1"/>
        <rFont val="Arial"/>
        <family val="2"/>
        <scheme val="minor"/>
      </rPr>
      <t>percent_complete</t>
    </r>
    <r>
      <rPr>
        <sz val="11"/>
        <color theme="1"/>
        <rFont val="Arial"/>
        <family val="2"/>
        <scheme val="minor"/>
      </rPr>
      <t>)</t>
    </r>
  </si>
  <si>
    <r>
      <t>{Ctrl+Shift+Enter} 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days</t>
    </r>
    <r>
      <rPr>
        <sz val="11"/>
        <color theme="1"/>
        <rFont val="Arial"/>
        <family val="2"/>
        <scheme val="minor"/>
      </rPr>
      <t>*</t>
    </r>
    <r>
      <rPr>
        <i/>
        <sz val="11"/>
        <color theme="1"/>
        <rFont val="Arial"/>
        <family val="2"/>
        <scheme val="minor"/>
      </rPr>
      <t>percent_complete</t>
    </r>
    <r>
      <rPr>
        <sz val="11"/>
        <color theme="1"/>
        <rFont val="Arial"/>
        <family val="2"/>
        <scheme val="minor"/>
      </rPr>
      <t xml:space="preserve">) / 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days</t>
    </r>
    <r>
      <rPr>
        <sz val="11"/>
        <color theme="1"/>
        <rFont val="Arial"/>
        <family val="2"/>
        <scheme val="minor"/>
      </rPr>
      <t>)</t>
    </r>
  </si>
  <si>
    <t>The following table is used in the article to explain how an array formula works. This example uses 3 separate array formulas. One is a multi-cell array formula, and the other two are single-cell array formulas.</t>
  </si>
  <si>
    <t>Multi-Cell Array Formula:   Days Completed (F18:F22)</t>
  </si>
  <si>
    <t>Single-Cell Array Formula:  Total days complete (F23)</t>
  </si>
  <si>
    <t>Single-Cell Array Formula:  Total percent complete (E23)</t>
  </si>
  <si>
    <t>Nested IF Array Formulas</t>
  </si>
  <si>
    <t>MAX-IF</t>
  </si>
  <si>
    <r>
      <t>=</t>
    </r>
    <r>
      <rPr>
        <b/>
        <sz val="11"/>
        <color theme="1"/>
        <rFont val="Arial"/>
        <family val="2"/>
        <scheme val="minor"/>
      </rPr>
      <t>MAX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="Bob",</t>
    </r>
    <r>
      <rPr>
        <i/>
        <sz val="11"/>
        <color theme="1"/>
        <rFont val="Arial"/>
        <family val="2"/>
        <scheme val="minor"/>
      </rPr>
      <t>date_range</t>
    </r>
    <r>
      <rPr>
        <sz val="11"/>
        <color theme="1"/>
        <rFont val="Arial"/>
        <family val="2"/>
        <scheme val="minor"/>
      </rPr>
      <t>))</t>
    </r>
  </si>
  <si>
    <t>Result</t>
  </si>
  <si>
    <t>LARGE-IF</t>
  </si>
  <si>
    <t>SMALL-IF</t>
  </si>
  <si>
    <t>Find Jim's second largest Sale</t>
  </si>
  <si>
    <t>NOTE</t>
  </si>
  <si>
    <t>Find Bob's second smallest Sale</t>
  </si>
  <si>
    <t>The FALSE values returned by the IF formula are not treated as 0 values by the LARGE and SMALL functions. If SMALL treated FALSE values as 0 values, the formula would not work.</t>
  </si>
  <si>
    <t>Values</t>
  </si>
  <si>
    <t>=""</t>
  </si>
  <si>
    <t>blank</t>
  </si>
  <si>
    <t>Count the number of Error values within a range</t>
  </si>
  <si>
    <t>Count the number of Blank values within a range</t>
  </si>
  <si>
    <t>Note: A formula that returns an empty string "" is NOT blank.</t>
  </si>
  <si>
    <t>Count the number of values that are NOT blank</t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</si>
  <si>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( 1*</t>
    </r>
    <r>
      <rPr>
        <b/>
        <sz val="11"/>
        <color theme="1"/>
        <rFont val="Arial"/>
        <family val="2"/>
        <scheme val="minor"/>
      </rPr>
      <t>NOT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ISBLANK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 ) )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</si>
  <si>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( 1*</t>
    </r>
    <r>
      <rPr>
        <b/>
        <sz val="11"/>
        <color theme="1"/>
        <rFont val="Arial"/>
        <family val="2"/>
        <scheme val="minor"/>
      </rPr>
      <t>ISBLANK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  )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</si>
  <si>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( 1*</t>
    </r>
    <r>
      <rPr>
        <b/>
        <sz val="11"/>
        <color theme="1"/>
        <rFont val="Arial"/>
        <family val="2"/>
        <scheme val="minor"/>
      </rPr>
      <t>ISERROR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  )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</si>
  <si>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( 0+</t>
    </r>
    <r>
      <rPr>
        <b/>
        <sz val="11"/>
        <color theme="1"/>
        <rFont val="Arial"/>
        <family val="2"/>
        <scheme val="minor"/>
      </rPr>
      <t>ISERROR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  )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</si>
  <si>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 --</t>
    </r>
    <r>
      <rPr>
        <b/>
        <sz val="11"/>
        <color theme="1"/>
        <rFont val="Arial"/>
        <family val="2"/>
        <scheme val="minor"/>
      </rPr>
      <t>ISERROR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  )</t>
    </r>
  </si>
  <si>
    <t>COUNTIF Alternative: SUM-Boolean Array Formulas</t>
  </si>
  <si>
    <t>SUM-IF</t>
  </si>
  <si>
    <t>Find the total Sales for Jim and Bob</t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</si>
  <si>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="Bob",</t>
    </r>
    <r>
      <rPr>
        <i/>
        <sz val="11"/>
        <color theme="1"/>
        <rFont val="Arial"/>
        <family val="2"/>
        <scheme val="minor"/>
      </rPr>
      <t>sales_range</t>
    </r>
    <r>
      <rPr>
        <sz val="11"/>
        <color theme="1"/>
        <rFont val="Arial"/>
        <family val="2"/>
        <scheme val="minor"/>
      </rPr>
      <t>))</t>
    </r>
  </si>
  <si>
    <t>Multiple Criteria SUM-IF</t>
  </si>
  <si>
    <t>&gt;= Date</t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</si>
  <si>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 ( 1*(</t>
    </r>
    <r>
      <rPr>
        <i/>
        <sz val="11"/>
        <color theme="1"/>
        <rFont val="Arial"/>
        <family val="2"/>
        <scheme val="minor"/>
      </rPr>
      <t>date_range</t>
    </r>
    <r>
      <rPr>
        <sz val="11"/>
        <color theme="1"/>
        <rFont val="Arial"/>
        <family val="2"/>
        <scheme val="minor"/>
      </rPr>
      <t>&gt;=</t>
    </r>
    <r>
      <rPr>
        <i/>
        <sz val="11"/>
        <color theme="1"/>
        <rFont val="Arial"/>
        <family val="2"/>
        <scheme val="minor"/>
      </rPr>
      <t>date_value</t>
    </r>
    <r>
      <rPr>
        <sz val="11"/>
        <color theme="1"/>
        <rFont val="Arial"/>
        <family val="2"/>
        <scheme val="minor"/>
      </rPr>
      <t>) + 1*(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="Jim") )&gt;0,</t>
    </r>
    <r>
      <rPr>
        <i/>
        <sz val="11"/>
        <color theme="1"/>
        <rFont val="Arial"/>
        <family val="2"/>
        <scheme val="minor"/>
      </rPr>
      <t>sale_range</t>
    </r>
    <r>
      <rPr>
        <sz val="11"/>
        <color theme="1"/>
        <rFont val="Arial"/>
        <family val="2"/>
        <scheme val="minor"/>
      </rPr>
      <t>))</t>
    </r>
  </si>
  <si>
    <t>Multi-Criteria Boolean Array Formulas</t>
  </si>
  <si>
    <t>It's easy to misunderstand how the AND and OR functions behave when using an array formula. It's important to remember that AND and OR return only a single value, even when used in array formulas. Instead of AND and OR, for multiple-criteria logical array formulas you need to do the boolean logic by adding boolean values for "or" conditions and by multiplying boolean values for "and" conditions.</t>
  </si>
  <si>
    <t>Start</t>
  </si>
  <si>
    <t>End</t>
  </si>
  <si>
    <t>Total Sales</t>
  </si>
  <si>
    <t>Total Sales between 2/1/2017 and 9/1/2017</t>
  </si>
  <si>
    <t>Name</t>
  </si>
  <si>
    <t>Total Sales where Name = Bob or Date &gt;= 7/1/2017</t>
  </si>
  <si>
    <t>Sequential Number Arrays</t>
  </si>
  <si>
    <t>Sequence of Whole Numbers from n to m</t>
  </si>
  <si>
    <r>
      <t>=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(1:5)</t>
    </r>
  </si>
  <si>
    <t>Sequential number arrays like {1,2,3,4,…} are common building blocks used within other array formulas. The following examples show how to create a variety of different number and date arrays. If you enter these formulas as they are, the result will be a vertical multi-cell array.</t>
  </si>
  <si>
    <t>n</t>
  </si>
  <si>
    <t>m</t>
  </si>
  <si>
    <r>
      <t>=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&amp;":"&amp;</t>
    </r>
    <r>
      <rPr>
        <i/>
        <sz val="11"/>
        <color theme="1"/>
        <rFont val="Arial"/>
        <family val="2"/>
        <scheme val="minor"/>
      </rPr>
      <t>m</t>
    </r>
    <r>
      <rPr>
        <sz val="11"/>
        <color theme="1"/>
        <rFont val="Arial"/>
        <family val="2"/>
        <scheme val="minor"/>
      </rPr>
      <t>))</t>
    </r>
  </si>
  <si>
    <t>The results are showing only the first 3 values of the array. Try making n = m in this example to see what happens. Also note that when the multi-cell array result is larger than the array the formula returns, the array is filled with NA() errors.</t>
  </si>
  <si>
    <t>Create an n x1 Vector of Whole Numbers Starting From s</t>
  </si>
  <si>
    <t>size (n)</t>
  </si>
  <si>
    <t>start (s)</t>
  </si>
  <si>
    <t>In this example, we can't create a multi-cell array formula that changes in size. So, it's only the first 3 values that are shown. However, you can use a variable length array like this within other array formulas.</t>
  </si>
  <si>
    <t>Sequence of Dates Between Start and End (inclusive)</t>
  </si>
  <si>
    <t>start</t>
  </si>
  <si>
    <t>end</t>
  </si>
  <si>
    <r>
      <t>=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start</t>
    </r>
    <r>
      <rPr>
        <sz val="11"/>
        <color theme="1"/>
        <rFont val="Arial"/>
        <family val="2"/>
        <scheme val="minor"/>
      </rPr>
      <t>&amp;":"&amp;</t>
    </r>
    <r>
      <rPr>
        <i/>
        <sz val="11"/>
        <color theme="1"/>
        <rFont val="Arial"/>
        <family val="2"/>
        <scheme val="minor"/>
      </rPr>
      <t>end</t>
    </r>
    <r>
      <rPr>
        <sz val="11"/>
        <color theme="1"/>
        <rFont val="Arial"/>
        <family val="2"/>
        <scheme val="minor"/>
      </rPr>
      <t>))</t>
    </r>
  </si>
  <si>
    <r>
      <t>=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start</t>
    </r>
    <r>
      <rPr>
        <sz val="11"/>
        <color theme="1"/>
        <rFont val="Arial"/>
        <family val="2"/>
        <scheme val="minor"/>
      </rPr>
      <t>)&amp;":"&amp;</t>
    </r>
    <r>
      <rPr>
        <b/>
        <sz val="11"/>
        <color theme="1"/>
        <rFont val="Arial"/>
        <family val="2"/>
        <scheme val="minor"/>
      </rPr>
      <t>INT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end</t>
    </r>
    <r>
      <rPr>
        <sz val="11"/>
        <color theme="1"/>
        <rFont val="Arial"/>
        <family val="2"/>
        <scheme val="minor"/>
      </rPr>
      <t>)))</t>
    </r>
  </si>
  <si>
    <r>
      <t>=</t>
    </r>
    <r>
      <rPr>
        <b/>
        <i/>
        <sz val="11"/>
        <color rgb="FF006600"/>
        <rFont val="Arial"/>
        <family val="2"/>
        <scheme val="minor"/>
      </rPr>
      <t>c</t>
    </r>
    <r>
      <rPr>
        <sz val="11"/>
        <color theme="1"/>
        <rFont val="Arial"/>
        <family val="2"/>
        <scheme val="minor"/>
      </rPr>
      <t>+0*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("1:"&amp;</t>
    </r>
    <r>
      <rPr>
        <b/>
        <i/>
        <sz val="11"/>
        <color rgb="FF006600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))</t>
    </r>
  </si>
  <si>
    <t>Row or Column sums using the ONES vector</t>
  </si>
  <si>
    <t>A</t>
  </si>
  <si>
    <t>B</t>
  </si>
  <si>
    <t>Row-Sum</t>
  </si>
  <si>
    <t>Column-Sum</t>
  </si>
  <si>
    <t>MMULT(A,B) - Multiply two matrices</t>
  </si>
  <si>
    <t>MUNIT(n) - Create an Identity matrix of size n x n</t>
  </si>
  <si>
    <t>TRANSPOSE(A) - Transpose a matrix or array</t>
  </si>
  <si>
    <r>
      <t>A</t>
    </r>
    <r>
      <rPr>
        <b/>
        <vertAlign val="superscript"/>
        <sz val="11"/>
        <color theme="1"/>
        <rFont val="Arial"/>
        <family val="2"/>
        <scheme val="minor"/>
      </rPr>
      <t>T</t>
    </r>
  </si>
  <si>
    <r>
      <t>B</t>
    </r>
    <r>
      <rPr>
        <b/>
        <vertAlign val="superscript"/>
        <sz val="11"/>
        <color theme="1"/>
        <rFont val="Arial"/>
        <family val="2"/>
        <scheme val="minor"/>
      </rPr>
      <t>T</t>
    </r>
  </si>
  <si>
    <t>This</t>
  </si>
  <si>
    <t>That</t>
  </si>
  <si>
    <r>
      <t>Diagonal(A) =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ROWS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))</t>
    </r>
    <r>
      <rPr>
        <b/>
        <sz val="11"/>
        <color theme="1"/>
        <rFont val="Arial"/>
        <family val="2"/>
        <scheme val="minor"/>
      </rPr>
      <t/>
    </r>
  </si>
  <si>
    <t>trace(A)=</t>
  </si>
  <si>
    <t>diag(A)=</t>
  </si>
  <si>
    <r>
      <t>diag(A) =</t>
    </r>
    <r>
      <rPr>
        <b/>
        <sz val="11"/>
        <color theme="1"/>
        <rFont val="Arial"/>
        <family val="2"/>
        <scheme val="minor"/>
      </rPr>
      <t/>
    </r>
  </si>
  <si>
    <t>diag(A) - the vector of diagonal elements for a square matrix</t>
  </si>
  <si>
    <t>trace(A) - the sum of the diagonal elements</t>
  </si>
  <si>
    <t>Diagonal(A) - a matrix where all off-diagonal elements are zero</t>
  </si>
  <si>
    <t>MINVERSE(A) - calculates the inverse of the matrix</t>
  </si>
  <si>
    <r>
      <rPr>
        <b/>
        <sz val="11"/>
        <color theme="1"/>
        <rFont val="Arial"/>
        <family val="2"/>
        <scheme val="minor"/>
      </rPr>
      <t>A</t>
    </r>
    <r>
      <rPr>
        <vertAlign val="superscript"/>
        <sz val="11"/>
        <color theme="1"/>
        <rFont val="Arial"/>
        <family val="2"/>
        <scheme val="minor"/>
      </rPr>
      <t>-1</t>
    </r>
    <r>
      <rPr>
        <sz val="11"/>
        <color theme="1"/>
        <rFont val="Arial"/>
        <family val="2"/>
        <scheme val="minor"/>
      </rPr>
      <t xml:space="preserve"> =</t>
    </r>
    <r>
      <rPr>
        <b/>
        <sz val="11"/>
        <color theme="1"/>
        <rFont val="Arial"/>
        <family val="2"/>
        <scheme val="minor"/>
      </rPr>
      <t>MINVERSE</t>
    </r>
    <r>
      <rPr>
        <sz val="11"/>
        <color theme="1"/>
        <rFont val="Arial"/>
        <family val="2"/>
        <scheme val="minor"/>
      </rPr>
      <t>(A)</t>
    </r>
  </si>
  <si>
    <t>MDETERM(A) - calculates the determinant of a matrix</t>
  </si>
  <si>
    <r>
      <t>=</t>
    </r>
    <r>
      <rPr>
        <i/>
        <sz val="11"/>
        <color theme="1"/>
        <rFont val="Arial"/>
        <family val="2"/>
        <scheme val="minor"/>
      </rPr>
      <t>b</t>
    </r>
    <r>
      <rPr>
        <sz val="11"/>
        <color theme="1"/>
        <rFont val="Arial"/>
        <family val="2"/>
        <scheme val="minor"/>
      </rPr>
      <t xml:space="preserve"> * MUNIT(ROWS(</t>
    </r>
    <r>
      <rPr>
        <i/>
        <sz val="11"/>
        <color theme="1"/>
        <rFont val="Arial"/>
        <family val="2"/>
        <scheme val="minor"/>
      </rPr>
      <t>b</t>
    </r>
    <r>
      <rPr>
        <sz val="11"/>
        <color theme="1"/>
        <rFont val="Arial"/>
        <family val="2"/>
        <scheme val="minor"/>
      </rPr>
      <t>))</t>
    </r>
  </si>
  <si>
    <t>Create a Diagonal matrix from a vector</t>
  </si>
  <si>
    <t>Diagonal</t>
  </si>
  <si>
    <t xml:space="preserve">|A| = </t>
  </si>
  <si>
    <r>
      <t>A</t>
    </r>
    <r>
      <rPr>
        <b/>
        <vertAlign val="superscript"/>
        <sz val="11"/>
        <color theme="1"/>
        <rFont val="Arial"/>
        <family val="2"/>
        <scheme val="minor"/>
      </rPr>
      <t>-1</t>
    </r>
    <r>
      <rPr>
        <b/>
        <sz val="11"/>
        <color theme="1"/>
        <rFont val="Arial"/>
        <family val="2"/>
        <scheme val="minor"/>
      </rPr>
      <t xml:space="preserve"> = </t>
    </r>
  </si>
  <si>
    <r>
      <t>|A| =</t>
    </r>
    <r>
      <rPr>
        <b/>
        <sz val="11"/>
        <color theme="1"/>
        <rFont val="Arial"/>
        <family val="2"/>
        <scheme val="minor"/>
      </rPr>
      <t>MDETERM</t>
    </r>
    <r>
      <rPr>
        <sz val="11"/>
        <color theme="1"/>
        <rFont val="Arial"/>
        <family val="2"/>
        <scheme val="minor"/>
      </rPr>
      <t>(A)</t>
    </r>
  </si>
  <si>
    <t>A =</t>
  </si>
  <si>
    <t xml:space="preserve">b = </t>
  </si>
  <si>
    <r>
      <t xml:space="preserve">trace(A) =SUM( diag(A) ) = SUM( 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ROWS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)) )</t>
    </r>
  </si>
  <si>
    <t>Matrix Formulas</t>
  </si>
  <si>
    <t xml:space="preserve">j = </t>
  </si>
  <si>
    <t xml:space="preserve">J = </t>
  </si>
  <si>
    <t>J =</t>
  </si>
  <si>
    <r>
      <t>=</t>
    </r>
    <r>
      <rPr>
        <b/>
        <i/>
        <sz val="11"/>
        <color rgb="FF006600"/>
        <rFont val="Arial"/>
        <family val="2"/>
        <scheme val="minor"/>
      </rPr>
      <t>c</t>
    </r>
    <r>
      <rPr>
        <sz val="11"/>
        <color theme="1"/>
        <rFont val="Arial"/>
        <family val="2"/>
        <scheme val="minor"/>
      </rPr>
      <t>+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ISERROR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OFFSET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("A1"),0,0,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,</t>
    </r>
    <r>
      <rPr>
        <i/>
        <sz val="11"/>
        <color theme="1"/>
        <rFont val="Arial"/>
        <family val="2"/>
        <scheme val="minor"/>
      </rPr>
      <t>m</t>
    </r>
    <r>
      <rPr>
        <sz val="11"/>
        <color theme="1"/>
        <rFont val="Arial"/>
        <family val="2"/>
        <scheme val="minor"/>
      </rPr>
      <t>)),0,0)</t>
    </r>
  </si>
  <si>
    <r>
      <t>=</t>
    </r>
    <r>
      <rPr>
        <b/>
        <i/>
        <sz val="11"/>
        <color rgb="FF006600"/>
        <rFont val="Arial"/>
        <family val="2"/>
        <scheme val="minor"/>
      </rPr>
      <t>c</t>
    </r>
    <r>
      <rPr>
        <sz val="11"/>
        <color theme="1"/>
        <rFont val="Arial"/>
        <family val="2"/>
        <scheme val="minor"/>
      </rPr>
      <t>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i/>
        <sz val="11"/>
        <color rgb="FF006600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</t>
    </r>
    <r>
      <rPr>
        <b/>
        <sz val="11"/>
        <color theme="1"/>
        <rFont val="Arial"/>
        <family val="2"/>
        <scheme val="minor"/>
      </rPr>
      <t/>
    </r>
  </si>
  <si>
    <r>
      <t>=</t>
    </r>
    <r>
      <rPr>
        <b/>
        <sz val="11"/>
        <color theme="1"/>
        <rFont val="Arial"/>
        <family val="2"/>
        <scheme val="minor"/>
      </rPr>
      <t>INDEX</t>
    </r>
    <r>
      <rPr>
        <sz val="11"/>
        <color theme="1"/>
        <rFont val="Arial"/>
        <family val="2"/>
        <scheme val="minor"/>
      </rPr>
      <t>(</t>
    </r>
    <r>
      <rPr>
        <b/>
        <i/>
        <sz val="11"/>
        <color rgb="FF006600"/>
        <rFont val="Arial"/>
        <family val="2"/>
        <scheme val="minor"/>
      </rPr>
      <t>c</t>
    </r>
    <r>
      <rPr>
        <sz val="11"/>
        <color theme="1"/>
        <rFont val="Arial"/>
        <family val="2"/>
        <scheme val="minor"/>
      </rPr>
      <t>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i/>
        <sz val="11"/>
        <color rgb="FF006600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),0,1)</t>
    </r>
  </si>
  <si>
    <r>
      <t xml:space="preserve">Ones Vector and Matrix: Create an </t>
    </r>
    <r>
      <rPr>
        <sz val="16"/>
        <color theme="3"/>
        <rFont val="Arial"/>
        <family val="2"/>
        <scheme val="minor"/>
      </rPr>
      <t>array of 1s or the constant c</t>
    </r>
  </si>
  <si>
    <t xml:space="preserve">I = </t>
  </si>
  <si>
    <r>
      <t>=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i/>
        <sz val="11"/>
        <color rgb="FF006600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</t>
    </r>
  </si>
  <si>
    <t>INDIRECT and OFFSET or volatile functions. If you have access to the MUNIT function, then a simpler way to create the ones matrix is to multiply the Identity matrix by 0 and add 1. The vector can be obtained using INDEX to return the first column.</t>
  </si>
  <si>
    <t>Column Sum:</t>
  </si>
  <si>
    <t>Row Sum:</t>
  </si>
  <si>
    <r>
      <t>=</t>
    </r>
    <r>
      <rPr>
        <b/>
        <sz val="11"/>
        <color theme="1"/>
        <rFont val="Arial"/>
        <family val="2"/>
        <scheme val="minor"/>
      </rPr>
      <t>MMULT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,</t>
    </r>
    <r>
      <rPr>
        <b/>
        <sz val="11"/>
        <color theme="1"/>
        <rFont val="Arial"/>
        <family val="2"/>
        <scheme val="minor"/>
      </rPr>
      <t>INDEX</t>
    </r>
    <r>
      <rPr>
        <sz val="11"/>
        <color theme="1"/>
        <rFont val="Arial"/>
        <family val="2"/>
        <scheme val="minor"/>
      </rPr>
      <t>(1+0*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COLUMNS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)),0,1))</t>
    </r>
  </si>
  <si>
    <t>Excel provides some key functions for working with matrices. These include MUNIT for creating the identity matrix, MMULT for matrix multiplication, TRANSPOSE for transposing a matrix or vector, MDETERM for calculating the determinant, and MINVERSE for calculating the inverse of the matrix. Formulas for some key matrices and matrix manipulation are demonstrated below.</t>
  </si>
  <si>
    <t xml:space="preserve">B = </t>
  </si>
  <si>
    <r>
      <t>=</t>
    </r>
    <r>
      <rPr>
        <b/>
        <sz val="11"/>
        <color theme="1"/>
        <rFont val="Arial"/>
        <family val="2"/>
        <scheme val="minor"/>
      </rPr>
      <t>MMULT</t>
    </r>
    <r>
      <rPr>
        <sz val="11"/>
        <color theme="1"/>
        <rFont val="Arial"/>
        <family val="2"/>
        <scheme val="minor"/>
      </rPr>
      <t>(</t>
    </r>
    <r>
      <rPr>
        <b/>
        <i/>
        <sz val="11"/>
        <color rgb="FF006600"/>
        <rFont val="Arial"/>
        <family val="2"/>
        <scheme val="minor"/>
      </rPr>
      <t>b</t>
    </r>
    <r>
      <rPr>
        <sz val="11"/>
        <color theme="1"/>
        <rFont val="Arial"/>
        <family val="2"/>
        <scheme val="minor"/>
      </rPr>
      <t>,</t>
    </r>
    <r>
      <rPr>
        <b/>
        <sz val="11"/>
        <color theme="1"/>
        <rFont val="Arial"/>
        <family val="2"/>
        <scheme val="minor"/>
      </rPr>
      <t>TRANSPOSE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INDEX</t>
    </r>
    <r>
      <rPr>
        <sz val="11"/>
        <color theme="1"/>
        <rFont val="Arial"/>
        <family val="2"/>
        <scheme val="minor"/>
      </rPr>
      <t>(1+0*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i/>
        <sz val="11"/>
        <color rgb="FF006600"/>
        <rFont val="Arial"/>
        <family val="2"/>
        <scheme val="minor"/>
      </rPr>
      <t>k</t>
    </r>
    <r>
      <rPr>
        <sz val="11"/>
        <color theme="1"/>
        <rFont val="Arial"/>
        <family val="2"/>
        <scheme val="minor"/>
      </rPr>
      <t>),0,1)))</t>
    </r>
  </si>
  <si>
    <t xml:space="preserve">Formula: </t>
  </si>
  <si>
    <r>
      <t>=</t>
    </r>
    <r>
      <rPr>
        <b/>
        <sz val="11"/>
        <color theme="1"/>
        <rFont val="Arial"/>
        <family val="2"/>
        <scheme val="minor"/>
      </rPr>
      <t>MMULT</t>
    </r>
    <r>
      <rPr>
        <sz val="11"/>
        <color theme="1"/>
        <rFont val="Arial"/>
        <family val="2"/>
        <scheme val="minor"/>
      </rPr>
      <t xml:space="preserve">( </t>
    </r>
    <r>
      <rPr>
        <b/>
        <sz val="11"/>
        <color theme="1"/>
        <rFont val="Arial"/>
        <family val="2"/>
        <scheme val="minor"/>
      </rPr>
      <t>INDEX</t>
    </r>
    <r>
      <rPr>
        <sz val="11"/>
        <color theme="1"/>
        <rFont val="Arial"/>
        <family val="2"/>
        <scheme val="minor"/>
      </rPr>
      <t>(1+0*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i/>
        <sz val="11"/>
        <color rgb="FF006600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 xml:space="preserve">),0,1), </t>
    </r>
    <r>
      <rPr>
        <i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)</t>
    </r>
  </si>
  <si>
    <t>Repeating Rows n times</t>
  </si>
  <si>
    <t>Repeating Columns k times</t>
  </si>
  <si>
    <t xml:space="preserve">x = </t>
  </si>
  <si>
    <t xml:space="preserve">X = </t>
  </si>
  <si>
    <t>Column 1</t>
  </si>
  <si>
    <t>Column 2</t>
  </si>
  <si>
    <t>Column 3</t>
  </si>
  <si>
    <t>Row 1</t>
  </si>
  <si>
    <t>Row 2</t>
  </si>
  <si>
    <t>Row 3</t>
  </si>
  <si>
    <t>Row 4</t>
  </si>
  <si>
    <r>
      <t>=</t>
    </r>
    <r>
      <rPr>
        <b/>
        <sz val="11"/>
        <color theme="1"/>
        <rFont val="Arial"/>
        <family val="2"/>
        <scheme val="minor"/>
      </rPr>
      <t>MMULT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TRANSPOSE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INDEX</t>
    </r>
    <r>
      <rPr>
        <sz val="11"/>
        <color theme="1"/>
        <rFont val="Arial"/>
        <family val="2"/>
        <scheme val="minor"/>
      </rPr>
      <t>(1+0*</t>
    </r>
    <r>
      <rPr>
        <b/>
        <sz val="11"/>
        <color theme="1"/>
        <rFont val="Arial"/>
        <family val="2"/>
        <scheme val="minor"/>
      </rPr>
      <t>MUNIT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ROWS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)),0,1)),</t>
    </r>
    <r>
      <rPr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>)</t>
    </r>
    <r>
      <rPr>
        <b/>
        <i/>
        <sz val="11"/>
        <color rgb="FF006600"/>
        <rFont val="Arial"/>
        <family val="2"/>
        <scheme val="minor"/>
      </rPr>
      <t/>
    </r>
  </si>
  <si>
    <t xml:space="preserve">A = </t>
  </si>
  <si>
    <t xml:space="preserve">C = </t>
  </si>
  <si>
    <r>
      <t>=</t>
    </r>
    <r>
      <rPr>
        <b/>
        <sz val="11"/>
        <color theme="1"/>
        <rFont val="Arial"/>
        <family val="2"/>
        <scheme val="minor"/>
      </rPr>
      <t>MMULT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A</t>
    </r>
    <r>
      <rPr>
        <sz val="11"/>
        <color theme="1"/>
        <rFont val="Arial"/>
        <family val="2"/>
        <scheme val="minor"/>
      </rPr>
      <t>,</t>
    </r>
    <r>
      <rPr>
        <i/>
        <sz val="11"/>
        <color theme="1"/>
        <rFont val="Arial"/>
        <family val="2"/>
        <scheme val="minor"/>
      </rPr>
      <t>B</t>
    </r>
    <r>
      <rPr>
        <sz val="11"/>
        <color theme="1"/>
        <rFont val="Arial"/>
        <family val="2"/>
        <scheme val="minor"/>
      </rPr>
      <t>)</t>
    </r>
  </si>
  <si>
    <t>1st 3 Values</t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</si>
  <si>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 xml:space="preserve">( 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 ((</t>
    </r>
    <r>
      <rPr>
        <i/>
        <sz val="11"/>
        <color theme="1"/>
        <rFont val="Arial"/>
        <family val="2"/>
        <scheme val="minor"/>
      </rPr>
      <t>name="Bob"</t>
    </r>
    <r>
      <rPr>
        <sz val="11"/>
        <color theme="1"/>
        <rFont val="Arial"/>
        <family val="2"/>
        <scheme val="minor"/>
      </rPr>
      <t>)+(</t>
    </r>
    <r>
      <rPr>
        <i/>
        <sz val="11"/>
        <color theme="1"/>
        <rFont val="Arial"/>
        <family val="2"/>
        <scheme val="minor"/>
      </rPr>
      <t>date_range&gt;date</t>
    </r>
    <r>
      <rPr>
        <sz val="11"/>
        <color theme="1"/>
        <rFont val="Arial"/>
        <family val="2"/>
        <scheme val="minor"/>
      </rPr>
      <t xml:space="preserve">))&gt;=0, </t>
    </r>
    <r>
      <rPr>
        <i/>
        <sz val="11"/>
        <color theme="1"/>
        <rFont val="Arial"/>
        <family val="2"/>
        <scheme val="minor"/>
      </rPr>
      <t>sum_range</t>
    </r>
    <r>
      <rPr>
        <sz val="11"/>
        <color theme="1"/>
        <rFont val="Arial"/>
        <family val="2"/>
        <scheme val="minor"/>
      </rPr>
      <t>) )</t>
    </r>
  </si>
  <si>
    <r>
      <t>=</t>
    </r>
    <r>
      <rPr>
        <b/>
        <sz val="11"/>
        <color theme="1"/>
        <rFont val="Arial"/>
        <family val="2"/>
        <scheme val="minor"/>
      </rPr>
      <t>SUM</t>
    </r>
    <r>
      <rPr>
        <sz val="11"/>
        <color theme="1"/>
        <rFont val="Arial"/>
        <family val="2"/>
        <scheme val="minor"/>
      </rPr>
      <t xml:space="preserve">( 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 (</t>
    </r>
    <r>
      <rPr>
        <i/>
        <sz val="11"/>
        <color theme="1"/>
        <rFont val="Arial"/>
        <family val="2"/>
        <scheme val="minor"/>
      </rPr>
      <t>date_range</t>
    </r>
    <r>
      <rPr>
        <sz val="11"/>
        <color theme="1"/>
        <rFont val="Arial"/>
        <family val="2"/>
        <scheme val="minor"/>
      </rPr>
      <t>&gt;=</t>
    </r>
    <r>
      <rPr>
        <i/>
        <sz val="11"/>
        <color theme="1"/>
        <rFont val="Arial"/>
        <family val="2"/>
        <scheme val="minor"/>
      </rPr>
      <t>start</t>
    </r>
    <r>
      <rPr>
        <sz val="11"/>
        <color theme="1"/>
        <rFont val="Arial"/>
        <family val="2"/>
        <scheme val="minor"/>
      </rPr>
      <t>) * (</t>
    </r>
    <r>
      <rPr>
        <i/>
        <sz val="11"/>
        <color theme="1"/>
        <rFont val="Arial"/>
        <family val="2"/>
        <scheme val="minor"/>
      </rPr>
      <t>date_range</t>
    </r>
    <r>
      <rPr>
        <sz val="11"/>
        <color theme="1"/>
        <rFont val="Arial"/>
        <family val="2"/>
        <scheme val="minor"/>
      </rPr>
      <t>&lt;=</t>
    </r>
    <r>
      <rPr>
        <i/>
        <sz val="11"/>
        <color theme="1"/>
        <rFont val="Arial"/>
        <family val="2"/>
        <scheme val="minor"/>
      </rPr>
      <t>end</t>
    </r>
    <r>
      <rPr>
        <sz val="11"/>
        <color theme="1"/>
        <rFont val="Arial"/>
        <family val="2"/>
        <scheme val="minor"/>
      </rPr>
      <t xml:space="preserve">), </t>
    </r>
    <r>
      <rPr>
        <i/>
        <sz val="11"/>
        <color theme="1"/>
        <rFont val="Arial"/>
        <family val="2"/>
        <scheme val="minor"/>
      </rPr>
      <t>sum_range</t>
    </r>
    <r>
      <rPr>
        <sz val="11"/>
        <color theme="1"/>
        <rFont val="Arial"/>
        <family val="2"/>
        <scheme val="minor"/>
      </rPr>
      <t>) )</t>
    </r>
  </si>
  <si>
    <r>
      <t>=</t>
    </r>
    <r>
      <rPr>
        <b/>
        <sz val="11"/>
        <color theme="1"/>
        <rFont val="Arial"/>
        <family val="2"/>
        <scheme val="minor"/>
      </rPr>
      <t>LARGE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="Jim",</t>
    </r>
    <r>
      <rPr>
        <i/>
        <sz val="11"/>
        <color theme="1"/>
        <rFont val="Arial"/>
        <family val="2"/>
        <scheme val="minor"/>
      </rPr>
      <t>sale_range</t>
    </r>
    <r>
      <rPr>
        <sz val="11"/>
        <color theme="1"/>
        <rFont val="Arial"/>
        <family val="2"/>
        <scheme val="minor"/>
      </rPr>
      <t>),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</t>
    </r>
  </si>
  <si>
    <r>
      <t>=</t>
    </r>
    <r>
      <rPr>
        <b/>
        <sz val="11"/>
        <color theme="1"/>
        <rFont val="Arial"/>
        <family val="2"/>
        <scheme val="minor"/>
      </rPr>
      <t>SMALL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="Jim",</t>
    </r>
    <r>
      <rPr>
        <i/>
        <sz val="11"/>
        <color theme="1"/>
        <rFont val="Arial"/>
        <family val="2"/>
        <scheme val="minor"/>
      </rPr>
      <t>sale_range</t>
    </r>
    <r>
      <rPr>
        <sz val="11"/>
        <color theme="1"/>
        <rFont val="Arial"/>
        <family val="2"/>
        <scheme val="minor"/>
      </rPr>
      <t>),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</t>
    </r>
  </si>
  <si>
    <t xml:space="preserve">Find the last Date that Bob was Contacted </t>
  </si>
  <si>
    <t>The following contact and sales log is used to show a few examples of nested IF array formulas.</t>
  </si>
  <si>
    <t>Although there is already a COUNTIF function, the criteria available in the COUNTIF family of functions is limited. An alternative method is to do a SUM of boolean results that have been converted to 0s and 1s  (FALSE=0, TRUE=1). Boolean results can be converted to 0s and 1s by adding +0, multiplying by *1 and by using double negation.</t>
  </si>
  <si>
    <r>
      <t xml:space="preserve"> =</t>
    </r>
    <r>
      <rPr>
        <i/>
        <sz val="11"/>
        <color theme="1"/>
        <rFont val="Arial"/>
        <family val="2"/>
        <scheme val="minor"/>
      </rPr>
      <t>s</t>
    </r>
    <r>
      <rPr>
        <sz val="11"/>
        <color theme="1"/>
        <rFont val="Arial"/>
        <family val="2"/>
        <scheme val="minor"/>
      </rPr>
      <t>+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s</t>
    </r>
    <r>
      <rPr>
        <sz val="11"/>
        <color theme="1"/>
        <rFont val="Arial"/>
        <family val="2"/>
        <scheme val="minor"/>
      </rPr>
      <t>&amp;":"&amp;</t>
    </r>
    <r>
      <rPr>
        <i/>
        <sz val="11"/>
        <color theme="1"/>
        <rFont val="Arial"/>
        <family val="2"/>
        <scheme val="minor"/>
      </rPr>
      <t>s</t>
    </r>
    <r>
      <rPr>
        <sz val="11"/>
        <color theme="1"/>
        <rFont val="Arial"/>
        <family val="2"/>
        <scheme val="minor"/>
      </rPr>
      <t>+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-1))</t>
    </r>
  </si>
  <si>
    <t>support.office.com: Guidelines and Examples of Array Formulas</t>
  </si>
  <si>
    <t>https://www.vertex42.com/blog/excel-formulas/array-formula-examples.html</t>
  </si>
  <si>
    <t>Excel Array Formula Examples</t>
  </si>
  <si>
    <t>Largest Sale</t>
  </si>
  <si>
    <t>Find the Largest Sale for Each Contact</t>
  </si>
  <si>
    <r>
      <t>=</t>
    </r>
    <r>
      <rPr>
        <b/>
        <sz val="11"/>
        <color theme="1"/>
        <rFont val="Arial"/>
        <family val="2"/>
        <scheme val="minor"/>
      </rPr>
      <t>MAX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IF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contact_range</t>
    </r>
    <r>
      <rPr>
        <sz val="11"/>
        <color theme="1"/>
        <rFont val="Arial"/>
        <family val="2"/>
        <scheme val="minor"/>
      </rPr>
      <t>="Bob",</t>
    </r>
    <r>
      <rPr>
        <i/>
        <sz val="11"/>
        <color theme="1"/>
        <rFont val="Arial"/>
        <family val="2"/>
        <scheme val="minor"/>
      </rPr>
      <t>sale_range</t>
    </r>
    <r>
      <rPr>
        <sz val="11"/>
        <color theme="1"/>
        <rFont val="Arial"/>
        <family val="2"/>
        <scheme val="minor"/>
      </rPr>
      <t>))</t>
    </r>
  </si>
  <si>
    <r>
      <t>=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(5)</t>
    </r>
  </si>
  <si>
    <t>Office 365:</t>
  </si>
  <si>
    <r>
      <t>=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(n,,s)</t>
    </r>
  </si>
  <si>
    <r>
      <t>=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end</t>
    </r>
    <r>
      <rPr>
        <sz val="11"/>
        <color theme="1"/>
        <rFont val="Arial"/>
        <family val="2"/>
        <scheme val="minor"/>
      </rPr>
      <t>-</t>
    </r>
    <r>
      <rPr>
        <i/>
        <sz val="11"/>
        <color theme="1"/>
        <rFont val="Arial"/>
        <family val="2"/>
        <scheme val="minor"/>
      </rPr>
      <t>start+1</t>
    </r>
    <r>
      <rPr>
        <sz val="11"/>
        <color theme="1"/>
        <rFont val="Arial"/>
        <family val="2"/>
        <scheme val="minor"/>
      </rPr>
      <t>,,start_date)</t>
    </r>
  </si>
  <si>
    <r>
      <rPr>
        <b/>
        <sz val="11"/>
        <color theme="1"/>
        <rFont val="Arial"/>
        <family val="2"/>
        <scheme val="minor"/>
      </rPr>
      <t>Office 365!</t>
    </r>
    <r>
      <rPr>
        <sz val="11"/>
        <color theme="1"/>
        <rFont val="Arial"/>
        <family val="2"/>
        <scheme val="minor"/>
      </rPr>
      <t xml:space="preserve"> The new 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 xml:space="preserve"> function available in Office 365 makes creating sequential number arrays a lot easier. Where applicable, I'll give the Office 365 version of these older formulas.</t>
    </r>
  </si>
  <si>
    <r>
      <t>=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(n,,1,0)</t>
    </r>
  </si>
  <si>
    <r>
      <t>=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(n,n,1,0)</t>
    </r>
  </si>
  <si>
    <r>
      <t>=LET(a,</t>
    </r>
    <r>
      <rPr>
        <i/>
        <sz val="11"/>
        <color theme="1"/>
        <rFont val="Arial"/>
        <family val="2"/>
        <scheme val="minor"/>
      </rPr>
      <t>array</t>
    </r>
    <r>
      <rPr>
        <sz val="11"/>
        <color theme="1"/>
        <rFont val="Arial"/>
        <family val="2"/>
        <scheme val="minor"/>
      </rPr>
      <t>,d,SEQUENCE(ROWS(a),,1),INDEX(a,d,d))</t>
    </r>
  </si>
  <si>
    <r>
      <t>=SUM(LET(a,</t>
    </r>
    <r>
      <rPr>
        <i/>
        <sz val="11"/>
        <color theme="1"/>
        <rFont val="Arial"/>
        <family val="2"/>
        <scheme val="minor"/>
      </rPr>
      <t>array</t>
    </r>
    <r>
      <rPr>
        <sz val="11"/>
        <color theme="1"/>
        <rFont val="Arial"/>
        <family val="2"/>
        <scheme val="minor"/>
      </rPr>
      <t>,d,SEQUENCE(ROWS(a),,1),INDEX(a,d,d)))</t>
    </r>
  </si>
  <si>
    <t>Most of these functions no longer require you to use Ctrl+Shift+Enter, because they are dynamic arrays.</t>
  </si>
  <si>
    <r>
      <t xml:space="preserve">This workbook contains examples from the article "Excel Array Formula Examples." Regarding copyright and sharing, think of this file like a book. You may use the ideas and techniques and formulas explained here, but you may not reproduce this worksheet or copy substantial portions from it, just like a book. Thank you. </t>
    </r>
    <r>
      <rPr>
        <i/>
        <sz val="11"/>
        <color theme="1"/>
        <rFont val="Arial"/>
        <family val="2"/>
        <scheme val="minor"/>
      </rPr>
      <t>- Jon Wittwer</t>
    </r>
  </si>
  <si>
    <t xml:space="preserve">© 2018-2023 Vertex42 LLC </t>
  </si>
  <si>
    <t>Sequential Powers of 10</t>
  </si>
  <si>
    <r>
      <t>=10^(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OFFSET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("A1"),0,0,</t>
    </r>
    <r>
      <rPr>
        <i/>
        <u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,1))-1)</t>
    </r>
  </si>
  <si>
    <r>
      <t>=10^(</t>
    </r>
    <r>
      <rPr>
        <b/>
        <sz val="11"/>
        <color theme="1"/>
        <rFont val="Arial"/>
        <family val="2"/>
        <scheme val="minor"/>
      </rPr>
      <t>ROW</t>
    </r>
    <r>
      <rPr>
        <sz val="11"/>
        <color theme="1"/>
        <rFont val="Arial"/>
        <family val="2"/>
        <scheme val="minor"/>
      </rPr>
      <t>(</t>
    </r>
    <r>
      <rPr>
        <b/>
        <sz val="11"/>
        <color theme="1"/>
        <rFont val="Arial"/>
        <family val="2"/>
        <scheme val="minor"/>
      </rPr>
      <t>INDIRECT</t>
    </r>
    <r>
      <rPr>
        <sz val="11"/>
        <color theme="1"/>
        <rFont val="Arial"/>
        <family val="2"/>
        <scheme val="minor"/>
      </rPr>
      <t>("1:"&amp;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))-1)</t>
    </r>
  </si>
  <si>
    <t>1st 4 values</t>
  </si>
  <si>
    <r>
      <t>=10^</t>
    </r>
    <r>
      <rPr>
        <b/>
        <sz val="11"/>
        <color theme="1"/>
        <rFont val="Arial"/>
        <family val="2"/>
        <scheme val="minor"/>
      </rPr>
      <t>SEQUENCE</t>
    </r>
    <r>
      <rPr>
        <sz val="11"/>
        <color theme="1"/>
        <rFont val="Arial"/>
        <family val="2"/>
        <scheme val="minor"/>
      </rPr>
      <t>(</t>
    </r>
    <r>
      <rPr>
        <i/>
        <sz val="11"/>
        <color theme="1"/>
        <rFont val="Arial"/>
        <family val="2"/>
        <scheme val="minor"/>
      </rPr>
      <t>n</t>
    </r>
    <r>
      <rPr>
        <sz val="11"/>
        <color theme="1"/>
        <rFont val="Arial"/>
        <family val="2"/>
        <scheme val="minor"/>
      </rPr>
      <t>,,0)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</si>
</sst>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8"/>
      <color theme="0"/>
      <name val="Arial"/>
      <family val="1"/>
      <scheme val="maj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16"/>
      <color theme="3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11"/>
      <color rgb="FFFF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11"/>
      <color rgb="FF006600"/>
      <name val="Arial"/>
      <family val="2"/>
      <scheme val="minor"/>
    </font>
    <font>
      <b/>
      <vertAlign val="superscript"/>
      <sz val="11"/>
      <color theme="1"/>
      <name val="Arial"/>
      <family val="2"/>
      <scheme val="minor"/>
    </font>
    <font>
      <vertAlign val="superscript"/>
      <sz val="11"/>
      <color theme="1"/>
      <name val="Arial"/>
      <family val="2"/>
      <scheme val="minor"/>
    </font>
    <font>
      <b/>
      <sz val="18"/>
      <color theme="3"/>
      <name val="Arial"/>
      <family val="2"/>
      <scheme val="minor"/>
    </font>
    <font>
      <i/>
      <sz val="11"/>
      <color rgb="FF006600"/>
      <name val="Arial"/>
      <family val="2"/>
      <scheme val="minor"/>
    </font>
    <font>
      <i/>
      <u/>
      <sz val="11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3">
    <xf numFmtId="0" fontId="0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>
      <alignment horizontal="left" vertical="center" indent="1"/>
    </xf>
    <xf numFmtId="0" fontId="6" fillId="4" borderId="0">
      <alignment vertical="center"/>
    </xf>
    <xf numFmtId="0" fontId="1" fillId="0" borderId="6" applyNumberFormat="0" applyFont="0" applyFill="0" applyAlignment="0" applyProtection="0"/>
    <xf numFmtId="0" fontId="9" fillId="7" borderId="0">
      <alignment horizontal="center" vertical="center" shrinkToFit="1"/>
    </xf>
    <xf numFmtId="0" fontId="10" fillId="0" borderId="0" applyNumberFormat="0" applyFill="0" applyAlignment="0" applyProtection="0"/>
    <xf numFmtId="0" fontId="11" fillId="8" borderId="0">
      <alignment horizontal="center" vertical="center" shrinkToFi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5" fillId="3" borderId="0" xfId="4">
      <alignment horizontal="left" vertical="center" indent="1"/>
    </xf>
    <xf numFmtId="0" fontId="5" fillId="3" borderId="0" xfId="4" applyAlignment="1">
      <alignment horizontal="left" vertical="center"/>
    </xf>
    <xf numFmtId="0" fontId="4" fillId="0" borderId="0" xfId="3"/>
    <xf numFmtId="0" fontId="0" fillId="0" borderId="0" xfId="0" applyAlignment="1">
      <alignment horizontal="left" vertical="top" wrapText="1"/>
    </xf>
    <xf numFmtId="0" fontId="6" fillId="4" borderId="0" xfId="5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1" xfId="1" applyAlignment="1">
      <alignment vertical="center"/>
    </xf>
    <xf numFmtId="0" fontId="0" fillId="0" borderId="0" xfId="0" applyAlignment="1">
      <alignment horizontal="right" vertical="center"/>
    </xf>
    <xf numFmtId="0" fontId="0" fillId="6" borderId="3" xfId="0" quotePrefix="1" applyFill="1" applyBorder="1" applyAlignment="1">
      <alignment horizontal="left" vertical="center" indent="1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6" xfId="6" applyFont="1" applyFill="1" applyAlignment="1">
      <alignment horizontal="center" vertical="center"/>
    </xf>
    <xf numFmtId="0" fontId="3" fillId="5" borderId="7" xfId="2" applyFont="1" applyFill="1" applyBorder="1" applyAlignment="1">
      <alignment horizontal="center" vertical="center"/>
    </xf>
    <xf numFmtId="0" fontId="9" fillId="7" borderId="0" xfId="7">
      <alignment horizontal="center" vertical="center" shrinkToFit="1"/>
    </xf>
    <xf numFmtId="0" fontId="4" fillId="0" borderId="0" xfId="3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9" borderId="8" xfId="2" applyFont="1" applyFill="1" applyBorder="1" applyAlignment="1">
      <alignment horizontal="center" vertical="center"/>
    </xf>
    <xf numFmtId="0" fontId="0" fillId="0" borderId="6" xfId="1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2" fillId="0" borderId="0" xfId="0" applyFont="1" applyAlignment="1">
      <alignment vertical="center" wrapText="1"/>
    </xf>
    <xf numFmtId="14" fontId="0" fillId="0" borderId="6" xfId="1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6" applyNumberFormat="1" applyFont="1" applyFill="1" applyAlignment="1">
      <alignment horizontal="center" vertical="center"/>
    </xf>
    <xf numFmtId="14" fontId="0" fillId="7" borderId="6" xfId="6" applyNumberFormat="1" applyFont="1" applyFill="1" applyAlignment="1">
      <alignment horizontal="center" vertical="center"/>
    </xf>
    <xf numFmtId="44" fontId="0" fillId="0" borderId="6" xfId="10" quotePrefix="1" applyFont="1" applyFill="1" applyBorder="1" applyAlignment="1">
      <alignment horizontal="center" vertical="center"/>
    </xf>
    <xf numFmtId="9" fontId="0" fillId="0" borderId="6" xfId="1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9" xfId="2" applyFont="1" applyFill="1" applyBorder="1" applyAlignment="1">
      <alignment horizontal="center" vertical="center" shrinkToFit="1"/>
    </xf>
    <xf numFmtId="0" fontId="3" fillId="5" borderId="9" xfId="2" applyFont="1" applyFill="1" applyBorder="1" applyAlignment="1">
      <alignment horizontal="center" vertical="center"/>
    </xf>
    <xf numFmtId="10" fontId="0" fillId="7" borderId="6" xfId="11" applyNumberFormat="1" applyFont="1" applyFill="1" applyBorder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0" fontId="13" fillId="0" borderId="0" xfId="12" applyAlignment="1">
      <alignment vertical="center"/>
    </xf>
    <xf numFmtId="0" fontId="10" fillId="0" borderId="0" xfId="8" applyAlignment="1">
      <alignment vertical="center"/>
    </xf>
    <xf numFmtId="0" fontId="0" fillId="6" borderId="4" xfId="0" quotePrefix="1" applyFill="1" applyBorder="1" applyAlignment="1">
      <alignment vertical="center"/>
    </xf>
    <xf numFmtId="0" fontId="0" fillId="6" borderId="5" xfId="0" quotePrefix="1" applyFill="1" applyBorder="1" applyAlignment="1">
      <alignment vertical="center"/>
    </xf>
    <xf numFmtId="0" fontId="0" fillId="7" borderId="6" xfId="6" applyNumberFormat="1" applyFont="1" applyFill="1" applyAlignment="1">
      <alignment horizontal="center" vertical="center"/>
    </xf>
    <xf numFmtId="44" fontId="0" fillId="7" borderId="6" xfId="10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shrinkToFit="1"/>
    </xf>
    <xf numFmtId="0" fontId="0" fillId="0" borderId="0" xfId="0" quotePrefix="1" applyAlignment="1">
      <alignment vertical="center"/>
    </xf>
    <xf numFmtId="0" fontId="0" fillId="6" borderId="4" xfId="0" quotePrefix="1" applyFill="1" applyBorder="1" applyAlignment="1">
      <alignment horizontal="left" vertical="center" indent="1"/>
    </xf>
    <xf numFmtId="0" fontId="0" fillId="6" borderId="5" xfId="0" quotePrefix="1" applyFill="1" applyBorder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14" fontId="0" fillId="0" borderId="6" xfId="6" applyNumberFormat="1" applyFont="1" applyFill="1" applyAlignment="1">
      <alignment horizontal="center" vertical="center"/>
    </xf>
    <xf numFmtId="0" fontId="13" fillId="0" borderId="0" xfId="12" applyBorder="1" applyAlignment="1">
      <alignment vertical="center"/>
    </xf>
    <xf numFmtId="0" fontId="3" fillId="5" borderId="0" xfId="2" applyFont="1" applyFill="1" applyBorder="1" applyAlignment="1">
      <alignment horizontal="center" vertical="center"/>
    </xf>
    <xf numFmtId="0" fontId="0" fillId="7" borderId="6" xfId="1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5" borderId="1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17" fillId="0" borderId="1" xfId="1" applyFont="1" applyAlignment="1">
      <alignment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0" fillId="0" borderId="0" xfId="10" quotePrefix="1" applyNumberFormat="1" applyFont="1" applyFill="1" applyBorder="1" applyAlignment="1">
      <alignment horizontal="center" vertical="center"/>
    </xf>
    <xf numFmtId="0" fontId="0" fillId="6" borderId="3" xfId="0" quotePrefix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0" fillId="6" borderId="11" xfId="0" quotePrefix="1" applyFill="1" applyBorder="1" applyAlignment="1">
      <alignment horizontal="left" vertical="top" wrapText="1"/>
    </xf>
    <xf numFmtId="0" fontId="0" fillId="6" borderId="10" xfId="0" quotePrefix="1" applyFill="1" applyBorder="1" applyAlignment="1">
      <alignment horizontal="left" vertical="top" wrapText="1"/>
    </xf>
    <xf numFmtId="0" fontId="0" fillId="6" borderId="12" xfId="0" quotePrefix="1" applyFill="1" applyBorder="1" applyAlignment="1">
      <alignment horizontal="left" vertical="top" wrapText="1"/>
    </xf>
    <xf numFmtId="0" fontId="0" fillId="6" borderId="13" xfId="0" quotePrefix="1" applyFill="1" applyBorder="1" applyAlignment="1">
      <alignment horizontal="left" vertical="top" wrapText="1"/>
    </xf>
    <xf numFmtId="0" fontId="0" fillId="6" borderId="14" xfId="0" quotePrefix="1" applyFill="1" applyBorder="1" applyAlignment="1">
      <alignment horizontal="left" vertical="top" wrapText="1"/>
    </xf>
    <xf numFmtId="0" fontId="0" fillId="6" borderId="15" xfId="0" quotePrefix="1" applyFill="1" applyBorder="1" applyAlignment="1">
      <alignment horizontal="left" vertical="top" wrapText="1"/>
    </xf>
    <xf numFmtId="0" fontId="0" fillId="6" borderId="11" xfId="0" quotePrefix="1" applyFill="1" applyBorder="1" applyAlignment="1">
      <alignment horizontal="left" vertical="top" wrapText="1" indent="1"/>
    </xf>
    <xf numFmtId="0" fontId="0" fillId="6" borderId="10" xfId="0" quotePrefix="1" applyFill="1" applyBorder="1" applyAlignment="1">
      <alignment horizontal="left" vertical="top" wrapText="1" indent="1"/>
    </xf>
    <xf numFmtId="0" fontId="0" fillId="6" borderId="12" xfId="0" quotePrefix="1" applyFill="1" applyBorder="1" applyAlignment="1">
      <alignment horizontal="left" vertical="top" wrapText="1" indent="1"/>
    </xf>
    <xf numFmtId="0" fontId="0" fillId="6" borderId="13" xfId="0" quotePrefix="1" applyFill="1" applyBorder="1" applyAlignment="1">
      <alignment horizontal="left" vertical="top" wrapText="1" indent="1"/>
    </xf>
    <xf numFmtId="0" fontId="0" fillId="6" borderId="14" xfId="0" quotePrefix="1" applyFill="1" applyBorder="1" applyAlignment="1">
      <alignment horizontal="left" vertical="top" wrapText="1" indent="1"/>
    </xf>
    <xf numFmtId="0" fontId="0" fillId="6" borderId="15" xfId="0" quotePrefix="1" applyFill="1" applyBorder="1" applyAlignment="1">
      <alignment horizontal="left" vertical="top" wrapText="1" indent="1"/>
    </xf>
    <xf numFmtId="0" fontId="0" fillId="6" borderId="45" xfId="0" quotePrefix="1" applyFill="1" applyBorder="1" applyAlignment="1">
      <alignment horizontal="left" vertical="top" wrapText="1" indent="1"/>
    </xf>
    <xf numFmtId="0" fontId="0" fillId="6" borderId="0" xfId="0" quotePrefix="1" applyFill="1" applyAlignment="1">
      <alignment horizontal="left" vertical="top" wrapText="1" indent="1"/>
    </xf>
    <xf numFmtId="0" fontId="0" fillId="6" borderId="46" xfId="0" quotePrefix="1" applyFill="1" applyBorder="1" applyAlignment="1">
      <alignment horizontal="left" vertical="top" wrapText="1" indent="1"/>
    </xf>
    <xf numFmtId="0" fontId="0" fillId="6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right"/>
    </xf>
    <xf numFmtId="0" fontId="0" fillId="6" borderId="3" xfId="0" quotePrefix="1" applyFont="1" applyFill="1" applyBorder="1" applyAlignment="1">
      <alignment horizontal="left" vertical="center" indent="1"/>
    </xf>
  </cellXfs>
  <cellStyles count="13">
    <cellStyle name="60% - Accent1" xfId="2" builtinId="32"/>
    <cellStyle name="Currency" xfId="10" builtinId="4"/>
    <cellStyle name="Heading 2" xfId="1" builtinId="17" customBuiltin="1"/>
    <cellStyle name="Heading 3" xfId="8" builtinId="18" customBuiltin="1"/>
    <cellStyle name="Heading 4" xfId="12" builtinId="19"/>
    <cellStyle name="Hyperlink" xfId="3" builtinId="8"/>
    <cellStyle name="Normal" xfId="0" builtinId="0"/>
    <cellStyle name="Percent" xfId="11" builtinId="5"/>
    <cellStyle name="v42_caution_note" xfId="9" xr:uid="{00000000-0005-0000-0000-000008000000}"/>
    <cellStyle name="v42_H_Practice" xfId="5" xr:uid="{00000000-0005-0000-0000-000009000000}"/>
    <cellStyle name="v42_input" xfId="6" xr:uid="{00000000-0005-0000-0000-00000A000000}"/>
    <cellStyle name="v42_refnote" xfId="7" xr:uid="{00000000-0005-0000-0000-00000B000000}"/>
    <cellStyle name="v42_Title" xfId="4" xr:uid="{00000000-0005-0000-0000-00000C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114300</xdr:rowOff>
    </xdr:from>
    <xdr:to>
      <xdr:col>1</xdr:col>
      <xdr:colOff>419100</xdr:colOff>
      <xdr:row>9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7491E-1971-49EA-B4CB-2F8CD00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181225"/>
          <a:ext cx="419100" cy="495300"/>
        </a:xfrm>
        <a:prstGeom prst="rect">
          <a:avLst/>
        </a:prstGeom>
        <a:solidFill>
          <a:schemeClr val="bg1"/>
        </a:solidFill>
        <a:ln w="28575">
          <a:solidFill>
            <a:schemeClr val="bg1"/>
          </a:solidFill>
        </a:ln>
      </xdr:spPr>
    </xdr:pic>
    <xdr:clientData/>
  </xdr:twoCellAnchor>
  <xdr:twoCellAnchor editAs="oneCell">
    <xdr:from>
      <xdr:col>1</xdr:col>
      <xdr:colOff>0</xdr:colOff>
      <xdr:row>331</xdr:row>
      <xdr:rowOff>104775</xdr:rowOff>
    </xdr:from>
    <xdr:to>
      <xdr:col>1</xdr:col>
      <xdr:colOff>440055</xdr:colOff>
      <xdr:row>333</xdr:row>
      <xdr:rowOff>129063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7EF345-B6E7-424F-994C-8C237326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620500"/>
          <a:ext cx="440055" cy="519588"/>
        </a:xfrm>
        <a:prstGeom prst="rect">
          <a:avLst/>
        </a:prstGeom>
        <a:solidFill>
          <a:schemeClr val="bg1"/>
        </a:solidFill>
        <a:ln w="28575">
          <a:solidFill>
            <a:schemeClr val="bg1"/>
          </a:solidFill>
        </a:ln>
      </xdr:spPr>
    </xdr:pic>
    <xdr:clientData/>
  </xdr:twoCellAnchor>
  <xdr:twoCellAnchor editAs="oneCell">
    <xdr:from>
      <xdr:col>8</xdr:col>
      <xdr:colOff>9525</xdr:colOff>
      <xdr:row>0</xdr:row>
      <xdr:rowOff>0</xdr:rowOff>
    </xdr:from>
    <xdr:to>
      <xdr:col>9</xdr:col>
      <xdr:colOff>929118</xdr:colOff>
      <xdr:row>0</xdr:row>
      <xdr:rowOff>433388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2BA93A-32B7-4542-B96B-0324F961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0"/>
          <a:ext cx="1729218" cy="43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extures.com/excelminmaxfunction.html" TargetMode="External"/><Relationship Id="rId2" Type="http://schemas.openxmlformats.org/officeDocument/2006/relationships/hyperlink" Target="https://support.office.com/en-us/article/Guidelines-and-examples-of-array-formulas-7d94a64e-3ff3-4686-9372-ecfd5caa57c7" TargetMode="External"/><Relationship Id="rId1" Type="http://schemas.openxmlformats.org/officeDocument/2006/relationships/hyperlink" Target="https://www.vertex42.com/blog/excel-formulas/array-formula-example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7"/>
  <sheetViews>
    <sheetView showGridLines="0" tabSelected="1" zoomScaleNormal="100" workbookViewId="0">
      <selection activeCell="A3" sqref="A3"/>
    </sheetView>
  </sheetViews>
  <sheetFormatPr defaultRowHeight="14.25" x14ac:dyDescent="0.2"/>
  <cols>
    <col min="1" max="1" width="4.5" customWidth="1"/>
    <col min="2" max="9" width="10.625" customWidth="1"/>
    <col min="10" max="10" width="12.625" customWidth="1"/>
  </cols>
  <sheetData>
    <row r="1" spans="1:11" ht="36.950000000000003" customHeight="1" x14ac:dyDescent="0.2">
      <c r="A1" s="1"/>
      <c r="B1" s="2" t="s">
        <v>166</v>
      </c>
      <c r="C1" s="1"/>
      <c r="D1" s="1"/>
      <c r="E1" s="1"/>
      <c r="F1" s="1"/>
      <c r="G1" s="1"/>
      <c r="H1" s="1"/>
      <c r="I1" s="1"/>
      <c r="J1" s="1"/>
    </row>
    <row r="2" spans="1:11" ht="18" customHeight="1" x14ac:dyDescent="0.2">
      <c r="B2" s="3" t="s">
        <v>165</v>
      </c>
      <c r="J2" s="112" t="s">
        <v>181</v>
      </c>
    </row>
    <row r="3" spans="1:11" ht="18" customHeight="1" x14ac:dyDescent="0.2"/>
    <row r="4" spans="1:11" ht="18" customHeight="1" x14ac:dyDescent="0.2">
      <c r="B4" s="93" t="s">
        <v>180</v>
      </c>
      <c r="C4" s="93"/>
      <c r="D4" s="93"/>
      <c r="E4" s="93"/>
      <c r="F4" s="93"/>
      <c r="G4" s="93"/>
      <c r="H4" s="93"/>
      <c r="I4" s="93"/>
      <c r="J4" s="93"/>
    </row>
    <row r="5" spans="1:11" ht="18" customHeight="1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1:11" ht="18" customHeight="1" x14ac:dyDescent="0.2">
      <c r="B6" s="93"/>
      <c r="C6" s="93"/>
      <c r="D6" s="93"/>
      <c r="E6" s="93"/>
      <c r="F6" s="93"/>
      <c r="G6" s="93"/>
      <c r="H6" s="93"/>
      <c r="I6" s="93"/>
      <c r="J6" s="93"/>
    </row>
    <row r="7" spans="1:11" ht="18" customHeight="1" x14ac:dyDescent="0.2"/>
    <row r="8" spans="1:11" ht="18" customHeight="1" x14ac:dyDescent="0.2">
      <c r="B8" s="4"/>
      <c r="C8" s="4"/>
      <c r="D8" s="4"/>
      <c r="E8" s="4"/>
      <c r="F8" s="4"/>
      <c r="G8" s="4"/>
    </row>
    <row r="9" spans="1:11" ht="21" customHeight="1" x14ac:dyDescent="0.2">
      <c r="A9" s="5"/>
      <c r="B9" s="5"/>
      <c r="C9" s="5" t="s">
        <v>0</v>
      </c>
      <c r="D9" s="5"/>
      <c r="E9" s="5"/>
      <c r="F9" s="5"/>
      <c r="G9" s="5"/>
      <c r="H9" s="5"/>
      <c r="I9" s="5"/>
      <c r="J9" s="5"/>
    </row>
    <row r="10" spans="1:11" ht="18" customHeight="1" x14ac:dyDescent="0.2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</row>
    <row r="11" spans="1:11" ht="18" customHeight="1" x14ac:dyDescent="0.2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</row>
    <row r="12" spans="1:11" ht="23.25" x14ac:dyDescent="0.2">
      <c r="A12" s="6"/>
      <c r="B12" s="73" t="s">
        <v>14</v>
      </c>
      <c r="C12" s="8"/>
      <c r="D12" s="8"/>
      <c r="E12" s="8"/>
      <c r="F12" s="8"/>
      <c r="G12" s="8"/>
      <c r="H12" s="8"/>
      <c r="I12" s="8"/>
      <c r="J12" s="8"/>
      <c r="K12" s="6"/>
    </row>
    <row r="13" spans="1:11" ht="18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8" customHeight="1" x14ac:dyDescent="0.2">
      <c r="A14" s="6"/>
      <c r="B14" s="93" t="s">
        <v>31</v>
      </c>
      <c r="C14" s="93"/>
      <c r="D14" s="93"/>
      <c r="E14" s="93"/>
      <c r="F14" s="93"/>
      <c r="G14" s="93"/>
      <c r="H14" s="93"/>
      <c r="I14" s="93"/>
      <c r="J14" s="93"/>
      <c r="K14" s="6"/>
    </row>
    <row r="15" spans="1:11" ht="18" customHeight="1" x14ac:dyDescent="0.2">
      <c r="A15" s="6"/>
      <c r="B15" s="93"/>
      <c r="C15" s="93"/>
      <c r="D15" s="93"/>
      <c r="E15" s="93"/>
      <c r="F15" s="93"/>
      <c r="G15" s="93"/>
      <c r="H15" s="93"/>
      <c r="I15" s="93"/>
      <c r="J15" s="93"/>
      <c r="K15" s="6"/>
    </row>
    <row r="16" spans="1:11" ht="18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8" customHeight="1" x14ac:dyDescent="0.2">
      <c r="A17" s="6"/>
      <c r="B17" s="6"/>
      <c r="C17" s="18" t="s">
        <v>15</v>
      </c>
      <c r="D17" s="18" t="s">
        <v>21</v>
      </c>
      <c r="E17" s="18" t="s">
        <v>22</v>
      </c>
      <c r="F17" s="31" t="s">
        <v>23</v>
      </c>
      <c r="G17" s="6"/>
      <c r="H17" s="6"/>
      <c r="I17" s="30" t="s">
        <v>26</v>
      </c>
      <c r="K17" s="6"/>
    </row>
    <row r="18" spans="1:11" ht="18" customHeight="1" x14ac:dyDescent="0.2">
      <c r="A18" s="6"/>
      <c r="B18" s="6"/>
      <c r="C18" s="19" t="s">
        <v>16</v>
      </c>
      <c r="D18" s="19">
        <v>10</v>
      </c>
      <c r="E18" s="28">
        <v>0.5</v>
      </c>
      <c r="F18" s="13">
        <f t="array" ref="F18:F22">D18:D22 * E18:E22</f>
        <v>5</v>
      </c>
      <c r="G18" s="6"/>
      <c r="H18" s="9" t="s">
        <v>24</v>
      </c>
      <c r="I18" s="32">
        <f t="array" ref="I18">SUM(D18:D22*E18:E22)/SUM(D18:D22)</f>
        <v>0.2405263157894737</v>
      </c>
      <c r="J18" s="22"/>
      <c r="K18" s="6"/>
    </row>
    <row r="19" spans="1:11" ht="18" customHeight="1" x14ac:dyDescent="0.2">
      <c r="A19" s="6"/>
      <c r="B19" s="6"/>
      <c r="C19" s="19" t="s">
        <v>17</v>
      </c>
      <c r="D19" s="19">
        <v>5</v>
      </c>
      <c r="E19" s="28">
        <v>0.2</v>
      </c>
      <c r="F19" s="13">
        <v>1</v>
      </c>
      <c r="G19" s="6"/>
      <c r="H19" s="6"/>
      <c r="I19" s="6"/>
      <c r="J19" s="6"/>
      <c r="K19" s="6"/>
    </row>
    <row r="20" spans="1:11" ht="18" customHeight="1" x14ac:dyDescent="0.2">
      <c r="A20" s="6"/>
      <c r="B20" s="6"/>
      <c r="C20" s="19" t="s">
        <v>18</v>
      </c>
      <c r="D20" s="19">
        <v>8</v>
      </c>
      <c r="E20" s="28">
        <v>7.0000000000000007E-2</v>
      </c>
      <c r="F20" s="13">
        <v>0.56000000000000005</v>
      </c>
      <c r="G20" s="6"/>
      <c r="H20" s="6"/>
      <c r="I20" s="30" t="s">
        <v>25</v>
      </c>
      <c r="J20" s="6"/>
      <c r="K20" s="6"/>
    </row>
    <row r="21" spans="1:11" ht="18" customHeight="1" x14ac:dyDescent="0.2">
      <c r="A21" s="6"/>
      <c r="B21" s="6"/>
      <c r="C21" s="19" t="s">
        <v>19</v>
      </c>
      <c r="D21" s="19">
        <v>3</v>
      </c>
      <c r="E21" s="28">
        <v>0.5</v>
      </c>
      <c r="F21" s="13">
        <v>1.5</v>
      </c>
      <c r="G21" s="6"/>
      <c r="H21" s="9" t="s">
        <v>24</v>
      </c>
      <c r="I21" s="32">
        <f>SUMPRODUCT(D18:D22,E18:E22)/SUM(D18:D22)</f>
        <v>0.2405263157894737</v>
      </c>
      <c r="J21" s="22"/>
      <c r="K21" s="6"/>
    </row>
    <row r="22" spans="1:11" ht="18" customHeight="1" x14ac:dyDescent="0.2">
      <c r="A22" s="6"/>
      <c r="B22" s="6"/>
      <c r="C22" s="19" t="s">
        <v>20</v>
      </c>
      <c r="D22" s="19">
        <v>12</v>
      </c>
      <c r="E22" s="28">
        <v>0.09</v>
      </c>
      <c r="F22" s="13">
        <v>1.08</v>
      </c>
      <c r="G22" s="6"/>
      <c r="H22" s="6"/>
      <c r="I22" s="6"/>
      <c r="J22" s="6"/>
      <c r="K22" s="6"/>
    </row>
    <row r="23" spans="1:11" ht="18" customHeight="1" x14ac:dyDescent="0.2">
      <c r="A23" s="6"/>
      <c r="B23" s="6"/>
      <c r="C23" s="29" t="s">
        <v>27</v>
      </c>
      <c r="D23" s="29">
        <f>SUM(D18:D22)</f>
        <v>38</v>
      </c>
      <c r="E23" s="33">
        <f t="array" ref="E23">SUM(D18:D22*E18:E22)/SUM(D18:D22)</f>
        <v>0.2405263157894737</v>
      </c>
      <c r="F23" s="29">
        <f t="array" ref="F23">SUM(D18:D22*E18:E22)</f>
        <v>9.14</v>
      </c>
      <c r="G23" s="6"/>
      <c r="H23" s="6"/>
      <c r="I23" s="6"/>
      <c r="J23" s="6"/>
      <c r="K23" s="6"/>
    </row>
    <row r="24" spans="1:11" ht="18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8" customHeight="1" x14ac:dyDescent="0.2">
      <c r="A25" s="6"/>
      <c r="B25" s="34" t="s">
        <v>32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ht="18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8" customHeight="1" x14ac:dyDescent="0.2">
      <c r="A27" s="6"/>
      <c r="B27" s="9" t="s">
        <v>1</v>
      </c>
      <c r="C27" s="10" t="s">
        <v>28</v>
      </c>
      <c r="D27" s="11"/>
      <c r="E27" s="11"/>
      <c r="F27" s="11"/>
      <c r="G27" s="12"/>
      <c r="H27" s="6"/>
      <c r="I27" s="6"/>
      <c r="J27" s="6"/>
      <c r="K27" s="6"/>
    </row>
    <row r="28" spans="1:11" ht="18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8" customHeight="1" x14ac:dyDescent="0.2">
      <c r="A29" s="6"/>
      <c r="B29" s="34" t="s">
        <v>33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 ht="18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8" customHeight="1" x14ac:dyDescent="0.2">
      <c r="A31" s="6"/>
      <c r="B31" s="9" t="s">
        <v>1</v>
      </c>
      <c r="C31" s="10" t="s">
        <v>29</v>
      </c>
      <c r="D31" s="11"/>
      <c r="E31" s="11"/>
      <c r="F31" s="11"/>
      <c r="G31" s="12"/>
      <c r="H31" s="6"/>
      <c r="I31" s="6"/>
      <c r="J31" s="6"/>
      <c r="K31" s="6"/>
    </row>
    <row r="32" spans="1:11" ht="18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8" customHeight="1" x14ac:dyDescent="0.2">
      <c r="A33" s="6"/>
      <c r="B33" s="34" t="s">
        <v>34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ht="18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8" customHeight="1" x14ac:dyDescent="0.2">
      <c r="A35" s="6"/>
      <c r="B35" s="9" t="s">
        <v>1</v>
      </c>
      <c r="C35" s="10" t="s">
        <v>30</v>
      </c>
      <c r="D35" s="11"/>
      <c r="E35" s="11"/>
      <c r="F35" s="11"/>
      <c r="G35" s="11"/>
      <c r="H35" s="12"/>
      <c r="I35" s="6"/>
      <c r="J35" s="6"/>
      <c r="K35" s="6"/>
    </row>
    <row r="36" spans="1:11" ht="18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8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23.25" x14ac:dyDescent="0.2">
      <c r="A38" s="6"/>
      <c r="B38" s="73" t="s">
        <v>35</v>
      </c>
      <c r="C38" s="8"/>
      <c r="D38" s="8"/>
      <c r="E38" s="8"/>
      <c r="F38" s="8"/>
      <c r="G38" s="8"/>
      <c r="H38" s="8"/>
      <c r="I38" s="8"/>
      <c r="J38" s="8"/>
      <c r="K38" s="6"/>
    </row>
    <row r="39" spans="1:11" ht="18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8" customHeight="1" x14ac:dyDescent="0.2">
      <c r="A40" s="6"/>
      <c r="B40" s="93" t="s">
        <v>161</v>
      </c>
      <c r="C40" s="93"/>
      <c r="D40" s="93"/>
      <c r="E40" s="93"/>
      <c r="F40" s="93"/>
      <c r="G40" s="93"/>
      <c r="H40" s="93"/>
      <c r="I40" s="93"/>
      <c r="J40" s="93"/>
      <c r="K40" s="6"/>
    </row>
    <row r="41" spans="1:11" ht="18" customHeight="1" x14ac:dyDescent="0.2">
      <c r="A41" s="6"/>
      <c r="B41" s="6"/>
      <c r="C41" s="6"/>
      <c r="D41" s="6"/>
      <c r="E41" s="6"/>
      <c r="H41" s="6"/>
      <c r="I41" s="6"/>
      <c r="J41" s="6"/>
      <c r="K41" s="6"/>
    </row>
    <row r="42" spans="1:11" ht="18" customHeight="1" x14ac:dyDescent="0.2">
      <c r="A42" s="6"/>
      <c r="B42" s="6"/>
      <c r="C42" s="24" t="s">
        <v>12</v>
      </c>
      <c r="D42" s="6"/>
      <c r="E42" s="6"/>
      <c r="H42" s="6"/>
      <c r="I42" s="6"/>
      <c r="J42" s="6"/>
      <c r="K42" s="6"/>
    </row>
    <row r="43" spans="1:11" ht="18" customHeight="1" x14ac:dyDescent="0.2">
      <c r="A43" s="6"/>
      <c r="C43" s="18" t="s">
        <v>5</v>
      </c>
      <c r="D43" s="18" t="s">
        <v>6</v>
      </c>
      <c r="E43" s="18" t="s">
        <v>11</v>
      </c>
      <c r="J43" s="6"/>
      <c r="K43" s="6"/>
    </row>
    <row r="44" spans="1:11" ht="18" customHeight="1" x14ac:dyDescent="0.2">
      <c r="A44" s="6"/>
      <c r="B44" s="20"/>
      <c r="C44" s="23">
        <v>42736</v>
      </c>
      <c r="D44" s="19" t="s">
        <v>7</v>
      </c>
      <c r="E44" s="27">
        <v>1000</v>
      </c>
      <c r="I44" s="17"/>
      <c r="J44" s="6"/>
      <c r="K44" s="6"/>
    </row>
    <row r="45" spans="1:11" ht="18" customHeight="1" x14ac:dyDescent="0.2">
      <c r="A45" s="6"/>
      <c r="B45" s="21"/>
      <c r="C45" s="23">
        <v>42791</v>
      </c>
      <c r="D45" s="19" t="s">
        <v>8</v>
      </c>
      <c r="E45" s="27">
        <v>300</v>
      </c>
      <c r="J45" s="6"/>
    </row>
    <row r="46" spans="1:11" ht="18" customHeight="1" x14ac:dyDescent="0.2">
      <c r="A46" s="6"/>
      <c r="C46" s="23">
        <v>42928</v>
      </c>
      <c r="D46" s="19" t="s">
        <v>7</v>
      </c>
      <c r="E46" s="27">
        <v>500</v>
      </c>
      <c r="J46" s="6"/>
    </row>
    <row r="47" spans="1:11" ht="18" customHeight="1" x14ac:dyDescent="0.2">
      <c r="A47" s="6"/>
      <c r="C47" s="23">
        <v>42952</v>
      </c>
      <c r="D47" s="19" t="s">
        <v>8</v>
      </c>
      <c r="E47" s="27">
        <v>0</v>
      </c>
      <c r="J47" s="6"/>
    </row>
    <row r="48" spans="1:11" ht="18" customHeight="1" x14ac:dyDescent="0.2">
      <c r="A48" s="6"/>
      <c r="C48" s="23">
        <v>42988</v>
      </c>
      <c r="D48" s="19" t="s">
        <v>7</v>
      </c>
      <c r="E48" s="27">
        <v>200</v>
      </c>
      <c r="H48" s="6"/>
      <c r="I48" s="6"/>
      <c r="J48" s="6"/>
      <c r="K48" s="6"/>
    </row>
    <row r="49" spans="1:11" ht="18" customHeight="1" x14ac:dyDescent="0.2">
      <c r="A49" s="6"/>
      <c r="B49" s="6"/>
      <c r="C49" s="6"/>
      <c r="D49" s="6"/>
      <c r="G49" s="6"/>
      <c r="H49" s="6"/>
      <c r="I49" s="6"/>
      <c r="J49" s="6"/>
      <c r="K49" s="6"/>
    </row>
    <row r="50" spans="1:11" ht="18" customHeight="1" x14ac:dyDescent="0.2">
      <c r="A50" s="6"/>
      <c r="B50" s="6"/>
      <c r="C50" s="6"/>
      <c r="D50" s="6"/>
      <c r="G50" s="6"/>
      <c r="H50" s="6"/>
      <c r="I50" s="6"/>
      <c r="J50" s="6"/>
      <c r="K50" s="6"/>
    </row>
    <row r="51" spans="1:11" ht="18" customHeight="1" x14ac:dyDescent="0.2">
      <c r="A51" s="6"/>
      <c r="B51" s="34" t="s">
        <v>36</v>
      </c>
      <c r="C51" s="34" t="s">
        <v>160</v>
      </c>
      <c r="D51" s="6"/>
      <c r="G51" s="6"/>
      <c r="H51" s="14" t="s">
        <v>9</v>
      </c>
      <c r="I51" s="40" t="s">
        <v>13</v>
      </c>
      <c r="K51" s="6"/>
    </row>
    <row r="52" spans="1:11" ht="18" customHeight="1" x14ac:dyDescent="0.2">
      <c r="A52" s="6"/>
      <c r="B52" s="9"/>
      <c r="C52" s="10" t="s">
        <v>37</v>
      </c>
      <c r="D52" s="36"/>
      <c r="E52" s="36"/>
      <c r="F52" s="37"/>
      <c r="H52" s="25" t="s">
        <v>7</v>
      </c>
      <c r="I52" s="26">
        <f t="array" ref="I52">MAX(IF($D$43:$D$48=H52,$C$43:$C$48))</f>
        <v>42988</v>
      </c>
      <c r="K52" s="6"/>
    </row>
    <row r="53" spans="1:11" ht="18" customHeight="1" x14ac:dyDescent="0.2">
      <c r="A53" s="6"/>
      <c r="B53" s="6"/>
      <c r="C53" s="6"/>
      <c r="D53" s="6"/>
      <c r="E53" s="6"/>
      <c r="F53" s="6"/>
      <c r="G53" s="6"/>
      <c r="H53" s="25" t="s">
        <v>8</v>
      </c>
      <c r="I53" s="26">
        <f t="array" ref="I53">MAX(IF($D$43:$D$48=H53,$C$43:$C$48))</f>
        <v>42952</v>
      </c>
      <c r="K53" s="6"/>
    </row>
    <row r="54" spans="1:11" ht="18" customHeight="1" x14ac:dyDescent="0.2">
      <c r="A54" s="6"/>
      <c r="H54" s="6"/>
      <c r="I54" s="6"/>
      <c r="J54" s="6"/>
      <c r="K54" s="6"/>
    </row>
    <row r="55" spans="1:11" ht="18" customHeight="1" x14ac:dyDescent="0.2">
      <c r="A55" s="6"/>
      <c r="B55" s="34" t="s">
        <v>36</v>
      </c>
      <c r="C55" s="34" t="s">
        <v>168</v>
      </c>
      <c r="D55" s="6"/>
      <c r="G55" s="6"/>
      <c r="H55" s="14" t="s">
        <v>9</v>
      </c>
      <c r="I55" s="40" t="s">
        <v>167</v>
      </c>
      <c r="J55" s="6"/>
      <c r="K55" s="6"/>
    </row>
    <row r="56" spans="1:11" ht="18" customHeight="1" x14ac:dyDescent="0.2">
      <c r="A56" s="6"/>
      <c r="B56" s="9"/>
      <c r="C56" s="10" t="s">
        <v>169</v>
      </c>
      <c r="D56" s="36"/>
      <c r="E56" s="36"/>
      <c r="F56" s="37"/>
      <c r="H56" s="25" t="s">
        <v>7</v>
      </c>
      <c r="I56" s="39">
        <f t="array" ref="I56">MAX(IF($D$44:$D$48=H52,$E$44:$E$48))</f>
        <v>1000</v>
      </c>
      <c r="J56" s="6"/>
      <c r="K56" s="6"/>
    </row>
    <row r="57" spans="1:11" ht="18" customHeight="1" x14ac:dyDescent="0.2">
      <c r="A57" s="6"/>
      <c r="B57" s="6"/>
      <c r="C57" s="6"/>
      <c r="D57" s="6"/>
      <c r="E57" s="6"/>
      <c r="F57" s="6"/>
      <c r="G57" s="6"/>
      <c r="H57" s="25" t="s">
        <v>8</v>
      </c>
      <c r="I57" s="39">
        <f t="array" ref="I57">MAX(IF($D$44:$D$48=H53,$E$44:$E$48))</f>
        <v>300</v>
      </c>
      <c r="J57" s="6"/>
      <c r="K57" s="6"/>
    </row>
    <row r="58" spans="1:11" ht="18" customHeight="1" x14ac:dyDescent="0.2">
      <c r="A58" s="6"/>
      <c r="H58" s="6"/>
      <c r="I58" s="6"/>
      <c r="J58" s="6"/>
      <c r="K58" s="6"/>
    </row>
    <row r="59" spans="1:11" ht="18" customHeight="1" x14ac:dyDescent="0.2">
      <c r="A59" s="6"/>
      <c r="B59" s="15" t="s">
        <v>4</v>
      </c>
      <c r="C59" s="16" t="s">
        <v>10</v>
      </c>
      <c r="D59" s="6"/>
      <c r="E59" s="6"/>
      <c r="F59" s="6"/>
      <c r="G59" s="6"/>
      <c r="J59" s="6"/>
      <c r="K59" s="6"/>
    </row>
    <row r="60" spans="1:11" ht="18" customHeight="1" x14ac:dyDescent="0.2">
      <c r="A60" s="6"/>
      <c r="B60" s="6"/>
      <c r="C60" s="6"/>
      <c r="D60" s="6"/>
      <c r="E60" s="6"/>
      <c r="F60" s="6"/>
      <c r="G60" s="6"/>
      <c r="J60" s="6"/>
      <c r="K60" s="6"/>
    </row>
    <row r="61" spans="1:11" ht="18" customHeight="1" x14ac:dyDescent="0.2">
      <c r="A61" s="6"/>
      <c r="B61" s="6"/>
      <c r="C61" s="6"/>
      <c r="D61" s="6"/>
      <c r="E61" s="6"/>
      <c r="F61" s="6"/>
      <c r="G61" s="6"/>
      <c r="J61" s="6"/>
      <c r="K61" s="6"/>
    </row>
    <row r="62" spans="1:11" ht="18" customHeight="1" x14ac:dyDescent="0.2">
      <c r="A62" s="6"/>
      <c r="B62" s="34" t="s">
        <v>39</v>
      </c>
      <c r="C62" s="34" t="s">
        <v>41</v>
      </c>
      <c r="D62" s="6"/>
      <c r="G62" s="6"/>
      <c r="H62" s="14" t="s">
        <v>9</v>
      </c>
      <c r="I62" s="14" t="s">
        <v>76</v>
      </c>
      <c r="J62" s="31" t="s">
        <v>38</v>
      </c>
      <c r="K62" s="6"/>
    </row>
    <row r="63" spans="1:11" ht="18" customHeight="1" x14ac:dyDescent="0.2">
      <c r="A63" s="6"/>
      <c r="B63" s="9"/>
      <c r="C63" s="92" t="s">
        <v>158</v>
      </c>
      <c r="D63" s="36"/>
      <c r="E63" s="36"/>
      <c r="F63" s="37"/>
      <c r="H63" s="25" t="s">
        <v>7</v>
      </c>
      <c r="I63" s="25">
        <v>2</v>
      </c>
      <c r="J63" s="39">
        <f t="array" ref="J63">LARGE(IF($D$44:$D$48=H63,$E$44:$E$48),I63)</f>
        <v>500</v>
      </c>
      <c r="K63" s="22"/>
    </row>
    <row r="64" spans="1:11" ht="18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8" customHeight="1" x14ac:dyDescent="0.2">
      <c r="A65" s="6"/>
      <c r="B65" s="34" t="s">
        <v>40</v>
      </c>
      <c r="C65" s="34" t="s">
        <v>43</v>
      </c>
      <c r="D65" s="6"/>
      <c r="G65" s="6"/>
      <c r="H65" s="14" t="s">
        <v>9</v>
      </c>
      <c r="I65" s="14" t="s">
        <v>76</v>
      </c>
      <c r="J65" s="31" t="s">
        <v>38</v>
      </c>
      <c r="K65" s="6"/>
    </row>
    <row r="66" spans="1:11" ht="18" customHeight="1" x14ac:dyDescent="0.2">
      <c r="A66" s="6"/>
      <c r="B66" s="9"/>
      <c r="C66" s="92" t="s">
        <v>159</v>
      </c>
      <c r="D66" s="36"/>
      <c r="E66" s="36"/>
      <c r="F66" s="37"/>
      <c r="H66" s="25" t="s">
        <v>8</v>
      </c>
      <c r="I66" s="25">
        <v>2</v>
      </c>
      <c r="J66" s="39">
        <f t="array" ref="J66">SMALL(IF($D$44:$D$48=H66,$E$44:$E$48),I66)</f>
        <v>300</v>
      </c>
      <c r="K66" s="22"/>
    </row>
    <row r="67" spans="1:11" ht="18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8" customHeight="1" x14ac:dyDescent="0.2">
      <c r="A68" s="6"/>
      <c r="B68" s="15" t="s">
        <v>42</v>
      </c>
      <c r="C68" s="94" t="s">
        <v>44</v>
      </c>
      <c r="D68" s="94"/>
      <c r="E68" s="94"/>
      <c r="F68" s="94"/>
      <c r="G68" s="94"/>
      <c r="H68" s="94"/>
      <c r="I68" s="94"/>
      <c r="J68" s="6"/>
      <c r="K68" s="6"/>
    </row>
    <row r="69" spans="1:11" ht="18" customHeight="1" x14ac:dyDescent="0.2">
      <c r="A69" s="6"/>
      <c r="B69" s="6"/>
      <c r="C69" s="94"/>
      <c r="D69" s="94"/>
      <c r="E69" s="94"/>
      <c r="F69" s="94"/>
      <c r="G69" s="94"/>
      <c r="H69" s="94"/>
      <c r="I69" s="94"/>
      <c r="J69" s="6"/>
      <c r="K69" s="6"/>
    </row>
    <row r="70" spans="1:11" ht="18" customHeight="1" x14ac:dyDescent="0.2">
      <c r="A70" s="6"/>
      <c r="B70" s="6"/>
      <c r="C70" s="94"/>
      <c r="D70" s="94"/>
      <c r="E70" s="94"/>
      <c r="F70" s="94"/>
      <c r="G70" s="94"/>
      <c r="H70" s="94"/>
      <c r="I70" s="94"/>
      <c r="J70" s="6"/>
      <c r="K70" s="6"/>
    </row>
    <row r="71" spans="1:11" ht="18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8" customHeight="1" x14ac:dyDescent="0.2">
      <c r="A72" s="6"/>
      <c r="B72" s="34" t="s">
        <v>58</v>
      </c>
      <c r="C72" s="34" t="s">
        <v>59</v>
      </c>
      <c r="D72" s="6"/>
      <c r="G72" s="6"/>
      <c r="H72" s="14" t="s">
        <v>9</v>
      </c>
      <c r="I72" s="40" t="s">
        <v>68</v>
      </c>
      <c r="J72" s="6"/>
      <c r="K72" s="6"/>
    </row>
    <row r="73" spans="1:11" ht="18" customHeight="1" x14ac:dyDescent="0.2">
      <c r="A73" s="6"/>
      <c r="B73" s="9"/>
      <c r="C73" s="10" t="s">
        <v>60</v>
      </c>
      <c r="D73" s="36"/>
      <c r="E73" s="36"/>
      <c r="F73" s="37"/>
      <c r="H73" s="25" t="s">
        <v>7</v>
      </c>
      <c r="I73" s="39">
        <f t="array" ref="I73">SUM(IF($D$43:$D$48=H73,$E$43:$E$48))</f>
        <v>1700</v>
      </c>
      <c r="J73" s="22"/>
      <c r="K73" s="6"/>
    </row>
    <row r="74" spans="1:11" ht="18" customHeight="1" x14ac:dyDescent="0.2">
      <c r="A74" s="6"/>
      <c r="B74" s="6"/>
      <c r="C74" s="6"/>
      <c r="D74" s="6"/>
      <c r="E74" s="6"/>
      <c r="F74" s="6"/>
      <c r="G74" s="6"/>
      <c r="H74" s="25" t="s">
        <v>8</v>
      </c>
      <c r="I74" s="39">
        <f t="array" ref="I74">SUM(IF($D$43:$D$48=H74,$E$43:$E$48))</f>
        <v>300</v>
      </c>
      <c r="J74" s="22"/>
      <c r="K74" s="6"/>
    </row>
    <row r="75" spans="1:11" ht="18" customHeight="1" x14ac:dyDescent="0.2">
      <c r="A75" s="6"/>
      <c r="H75" s="6"/>
      <c r="I75" s="6"/>
      <c r="J75" s="6"/>
      <c r="K75" s="6"/>
    </row>
    <row r="76" spans="1:11" ht="18" customHeight="1" x14ac:dyDescent="0.2">
      <c r="A76" s="6"/>
      <c r="B76" s="34"/>
      <c r="C76" s="34" t="s">
        <v>61</v>
      </c>
      <c r="D76" s="6"/>
      <c r="G76" s="6"/>
      <c r="H76" s="14" t="s">
        <v>9</v>
      </c>
      <c r="I76" s="14" t="s">
        <v>62</v>
      </c>
      <c r="J76" s="31" t="s">
        <v>38</v>
      </c>
      <c r="K76" s="6"/>
    </row>
    <row r="77" spans="1:11" ht="18" customHeight="1" x14ac:dyDescent="0.2">
      <c r="A77" s="6"/>
      <c r="B77" s="9"/>
      <c r="C77" s="95" t="s">
        <v>63</v>
      </c>
      <c r="D77" s="96"/>
      <c r="E77" s="96"/>
      <c r="F77" s="97"/>
      <c r="H77" s="25" t="s">
        <v>7</v>
      </c>
      <c r="I77" s="45">
        <v>42887</v>
      </c>
      <c r="J77" s="39">
        <f t="array" ref="J77">SUM(IF( ( 1*($C$44:$C$48&gt;=I77) + 1*($D$44:$D$48="Jim") )&gt;0,$E$44:$E$48))</f>
        <v>1700</v>
      </c>
      <c r="K77" s="22"/>
    </row>
    <row r="78" spans="1:11" ht="18" customHeight="1" x14ac:dyDescent="0.2">
      <c r="A78" s="6"/>
      <c r="B78" s="6"/>
      <c r="C78" s="98"/>
      <c r="D78" s="99"/>
      <c r="E78" s="99"/>
      <c r="F78" s="100"/>
      <c r="G78" s="6"/>
      <c r="K78" s="6"/>
    </row>
    <row r="79" spans="1:11" ht="18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8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8" customHeight="1" x14ac:dyDescent="0.2">
      <c r="A81" s="6"/>
      <c r="B81" s="73" t="s">
        <v>57</v>
      </c>
      <c r="C81" s="8"/>
      <c r="D81" s="8"/>
      <c r="E81" s="8"/>
      <c r="F81" s="8"/>
      <c r="G81" s="8"/>
      <c r="H81" s="8"/>
      <c r="I81" s="8"/>
      <c r="J81" s="8"/>
      <c r="K81" s="6"/>
    </row>
    <row r="82" spans="1:11" ht="18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8" customHeight="1" x14ac:dyDescent="0.2">
      <c r="A83" s="6"/>
      <c r="B83" s="93" t="s">
        <v>162</v>
      </c>
      <c r="C83" s="93"/>
      <c r="D83" s="93"/>
      <c r="E83" s="93"/>
      <c r="F83" s="93"/>
      <c r="G83" s="93"/>
      <c r="H83" s="93"/>
      <c r="I83" s="93"/>
      <c r="J83" s="93"/>
      <c r="K83" s="6"/>
    </row>
    <row r="84" spans="1:11" ht="18" customHeight="1" x14ac:dyDescent="0.2">
      <c r="A84" s="6"/>
      <c r="B84" s="93"/>
      <c r="C84" s="93"/>
      <c r="D84" s="93"/>
      <c r="E84" s="93"/>
      <c r="F84" s="93"/>
      <c r="G84" s="93"/>
      <c r="H84" s="93"/>
      <c r="I84" s="93"/>
      <c r="J84" s="93"/>
      <c r="K84" s="6"/>
    </row>
    <row r="85" spans="1:11" ht="18" customHeight="1" x14ac:dyDescent="0.2">
      <c r="A85" s="6"/>
      <c r="B85" s="93"/>
      <c r="C85" s="93"/>
      <c r="D85" s="93"/>
      <c r="E85" s="93"/>
      <c r="F85" s="93"/>
      <c r="G85" s="93"/>
      <c r="H85" s="93"/>
      <c r="I85" s="93"/>
      <c r="J85" s="93"/>
      <c r="K85" s="6"/>
    </row>
    <row r="86" spans="1:11" ht="18" customHeight="1" x14ac:dyDescent="0.2">
      <c r="A86" s="6"/>
      <c r="B86" s="6"/>
      <c r="C86" s="6"/>
      <c r="D86" s="6"/>
      <c r="E86" s="6"/>
      <c r="H86" s="6"/>
      <c r="I86" s="6"/>
      <c r="J86" s="6"/>
      <c r="K86" s="6"/>
    </row>
    <row r="87" spans="1:11" ht="18" customHeight="1" x14ac:dyDescent="0.2">
      <c r="A87" s="6"/>
      <c r="B87" s="6"/>
      <c r="C87" s="34" t="s">
        <v>48</v>
      </c>
      <c r="D87" s="6"/>
      <c r="E87" s="6"/>
      <c r="H87" s="31" t="s">
        <v>38</v>
      </c>
      <c r="I87" s="6"/>
      <c r="J87" s="6"/>
      <c r="K87" s="6"/>
    </row>
    <row r="88" spans="1:11" ht="18" customHeight="1" x14ac:dyDescent="0.2">
      <c r="A88" s="6"/>
      <c r="B88" s="9" t="s">
        <v>1</v>
      </c>
      <c r="C88" s="10" t="s">
        <v>54</v>
      </c>
      <c r="D88" s="42"/>
      <c r="E88" s="42"/>
      <c r="F88" s="43"/>
      <c r="H88" s="38">
        <f t="array" ref="H88">SUM( 1*ISERROR($C$93:$C$98) )</f>
        <v>2</v>
      </c>
      <c r="I88" s="22"/>
      <c r="J88" s="6"/>
      <c r="K88" s="6"/>
    </row>
    <row r="89" spans="1:11" ht="18" customHeight="1" x14ac:dyDescent="0.2">
      <c r="A89" s="6"/>
      <c r="B89" s="9"/>
      <c r="C89" s="10" t="s">
        <v>55</v>
      </c>
      <c r="D89" s="42"/>
      <c r="E89" s="42"/>
      <c r="F89" s="43"/>
      <c r="H89" s="38">
        <f t="array" ref="H89">SUM( 0+ISERROR($C$93:$C$98) )</f>
        <v>2</v>
      </c>
      <c r="I89" s="22"/>
      <c r="J89" s="6"/>
      <c r="K89" s="6"/>
    </row>
    <row r="90" spans="1:11" ht="18" customHeight="1" x14ac:dyDescent="0.2">
      <c r="A90" s="6"/>
      <c r="B90" s="6"/>
      <c r="C90" s="10" t="s">
        <v>56</v>
      </c>
      <c r="D90" s="42"/>
      <c r="E90" s="42"/>
      <c r="F90" s="43"/>
      <c r="G90" s="6"/>
      <c r="H90" s="38">
        <f t="array" ref="H90">SUM( --ISERROR($C$93:$C$98) )</f>
        <v>2</v>
      </c>
      <c r="I90" s="22"/>
      <c r="J90" s="6"/>
      <c r="K90" s="6"/>
    </row>
    <row r="91" spans="1:11" ht="18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8" customHeight="1" x14ac:dyDescent="0.2">
      <c r="A92" s="6"/>
      <c r="B92" s="6"/>
      <c r="C92" s="18" t="s">
        <v>45</v>
      </c>
      <c r="D92" s="6"/>
      <c r="E92" s="6"/>
      <c r="I92" s="6"/>
      <c r="J92" s="6"/>
      <c r="K92" s="6"/>
    </row>
    <row r="93" spans="1:11" ht="18" customHeight="1" x14ac:dyDescent="0.2">
      <c r="A93" s="6"/>
      <c r="B93" s="6"/>
      <c r="C93" s="19">
        <v>67</v>
      </c>
      <c r="D93" s="6"/>
      <c r="E93" s="6"/>
      <c r="G93" s="44"/>
      <c r="I93" s="6"/>
      <c r="J93" s="6"/>
      <c r="K93" s="6"/>
    </row>
    <row r="94" spans="1:11" ht="18" customHeight="1" x14ac:dyDescent="0.2">
      <c r="A94" s="6"/>
      <c r="B94" s="6"/>
      <c r="C94" s="19">
        <v>23</v>
      </c>
      <c r="D94" s="6"/>
      <c r="E94" s="6"/>
      <c r="H94" s="6"/>
      <c r="I94" s="6"/>
      <c r="J94" s="6"/>
      <c r="K94" s="6"/>
    </row>
    <row r="95" spans="1:11" ht="18" customHeight="1" x14ac:dyDescent="0.2">
      <c r="A95" s="6"/>
      <c r="B95" s="6"/>
      <c r="C95" s="19" t="e">
        <f>NA()</f>
        <v>#N/A</v>
      </c>
      <c r="D95" s="6"/>
      <c r="E95" s="6"/>
      <c r="G95" s="44"/>
      <c r="I95" s="6"/>
      <c r="J95" s="6"/>
      <c r="K95" s="6"/>
    </row>
    <row r="96" spans="1:11" ht="18" customHeight="1" x14ac:dyDescent="0.2">
      <c r="A96" s="6"/>
      <c r="B96" s="6"/>
      <c r="C96" s="19" t="e">
        <f>a</f>
        <v>#NAME?</v>
      </c>
      <c r="D96" s="6"/>
      <c r="E96" s="6"/>
      <c r="H96" s="6"/>
      <c r="I96" s="6"/>
      <c r="J96" s="6"/>
      <c r="K96" s="6"/>
    </row>
    <row r="97" spans="1:11" ht="18" customHeight="1" x14ac:dyDescent="0.2">
      <c r="A97" s="6"/>
      <c r="B97" s="6"/>
      <c r="C97" s="19"/>
      <c r="D97" s="6" t="s">
        <v>47</v>
      </c>
      <c r="G97" s="44"/>
      <c r="I97" s="6"/>
      <c r="J97" s="6"/>
      <c r="K97" s="6"/>
    </row>
    <row r="98" spans="1:11" ht="18" customHeight="1" x14ac:dyDescent="0.2">
      <c r="A98" s="6"/>
      <c r="B98" s="6"/>
      <c r="C98" s="19" t="str">
        <f>""</f>
        <v/>
      </c>
      <c r="D98" s="41" t="s">
        <v>46</v>
      </c>
      <c r="G98" s="6"/>
      <c r="H98" s="6"/>
      <c r="I98" s="6"/>
      <c r="J98" s="6"/>
      <c r="K98" s="6"/>
    </row>
    <row r="99" spans="1:11" ht="18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8" customHeight="1" x14ac:dyDescent="0.2">
      <c r="A100" s="6"/>
      <c r="B100" s="6"/>
      <c r="C100" s="34" t="s">
        <v>49</v>
      </c>
      <c r="D100" s="6"/>
      <c r="E100" s="6"/>
      <c r="H100" s="31" t="s">
        <v>38</v>
      </c>
      <c r="I100" s="6"/>
      <c r="J100" s="6"/>
      <c r="K100" s="6"/>
    </row>
    <row r="101" spans="1:11" ht="18" customHeight="1" x14ac:dyDescent="0.2">
      <c r="A101" s="6"/>
      <c r="B101" s="9" t="s">
        <v>1</v>
      </c>
      <c r="C101" s="10" t="s">
        <v>53</v>
      </c>
      <c r="D101" s="42"/>
      <c r="E101" s="42"/>
      <c r="F101" s="43"/>
      <c r="H101" s="38">
        <f t="array" ref="H101">SUM( --ISBLANK($C$93:$C$98) )</f>
        <v>1</v>
      </c>
      <c r="I101" s="22"/>
      <c r="J101" s="6"/>
      <c r="K101" s="6"/>
    </row>
    <row r="102" spans="1:11" ht="18" customHeight="1" x14ac:dyDescent="0.2">
      <c r="A102" s="6"/>
      <c r="B102" s="6"/>
      <c r="C102" s="6" t="s">
        <v>50</v>
      </c>
      <c r="D102" s="6"/>
      <c r="E102" s="6"/>
      <c r="F102" s="6"/>
      <c r="G102" s="6"/>
      <c r="H102" s="6"/>
      <c r="I102" s="6"/>
      <c r="J102" s="6"/>
      <c r="K102" s="6"/>
    </row>
    <row r="103" spans="1:11" ht="18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8" customHeight="1" x14ac:dyDescent="0.2">
      <c r="A104" s="6"/>
      <c r="B104" s="6"/>
      <c r="C104" s="34" t="s">
        <v>51</v>
      </c>
      <c r="D104" s="6"/>
      <c r="E104" s="6"/>
      <c r="H104" s="31" t="s">
        <v>38</v>
      </c>
      <c r="I104" s="6"/>
      <c r="J104" s="6"/>
      <c r="K104" s="6"/>
    </row>
    <row r="105" spans="1:11" ht="18" customHeight="1" x14ac:dyDescent="0.2">
      <c r="A105" s="6"/>
      <c r="B105" s="9" t="s">
        <v>1</v>
      </c>
      <c r="C105" s="10" t="s">
        <v>52</v>
      </c>
      <c r="D105" s="42"/>
      <c r="E105" s="42"/>
      <c r="F105" s="43"/>
      <c r="H105" s="38">
        <f t="array" ref="H105">SUM( --NOT(ISBLANK($C$93:$C$98) ))</f>
        <v>5</v>
      </c>
      <c r="I105" s="22"/>
      <c r="J105" s="6"/>
      <c r="K105" s="6"/>
    </row>
    <row r="106" spans="1:11" ht="18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18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18" customHeight="1" x14ac:dyDescent="0.2">
      <c r="A108" s="6"/>
      <c r="B108" s="73" t="s">
        <v>64</v>
      </c>
      <c r="C108" s="8"/>
      <c r="D108" s="8"/>
      <c r="E108" s="8"/>
      <c r="F108" s="8"/>
      <c r="G108" s="8"/>
      <c r="H108" s="8"/>
      <c r="I108" s="8"/>
      <c r="J108" s="8"/>
      <c r="K108" s="6"/>
    </row>
    <row r="109" spans="1:11" ht="18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18" customHeight="1" x14ac:dyDescent="0.2">
      <c r="A110" s="6"/>
      <c r="B110" s="93" t="s">
        <v>65</v>
      </c>
      <c r="C110" s="93"/>
      <c r="D110" s="93"/>
      <c r="E110" s="93"/>
      <c r="F110" s="93"/>
      <c r="G110" s="93"/>
      <c r="H110" s="93"/>
      <c r="I110" s="93"/>
      <c r="J110" s="93"/>
      <c r="K110" s="6"/>
    </row>
    <row r="111" spans="1:11" ht="18" customHeight="1" x14ac:dyDescent="0.2">
      <c r="A111" s="6"/>
      <c r="B111" s="93"/>
      <c r="C111" s="93"/>
      <c r="D111" s="93"/>
      <c r="E111" s="93"/>
      <c r="F111" s="93"/>
      <c r="G111" s="93"/>
      <c r="H111" s="93"/>
      <c r="I111" s="93"/>
      <c r="J111" s="93"/>
      <c r="K111" s="6"/>
    </row>
    <row r="112" spans="1:11" ht="18" customHeight="1" x14ac:dyDescent="0.2">
      <c r="A112" s="6"/>
      <c r="B112" s="93"/>
      <c r="C112" s="93"/>
      <c r="D112" s="93"/>
      <c r="E112" s="93"/>
      <c r="F112" s="93"/>
      <c r="G112" s="93"/>
      <c r="H112" s="93"/>
      <c r="I112" s="93"/>
      <c r="J112" s="93"/>
      <c r="K112" s="6"/>
    </row>
    <row r="113" spans="1:11" ht="18" customHeight="1" x14ac:dyDescent="0.2">
      <c r="A113" s="6"/>
      <c r="B113" s="93"/>
      <c r="C113" s="93"/>
      <c r="D113" s="93"/>
      <c r="E113" s="93"/>
      <c r="F113" s="93"/>
      <c r="G113" s="93"/>
      <c r="H113" s="93"/>
      <c r="I113" s="93"/>
      <c r="J113" s="93"/>
      <c r="K113" s="6"/>
    </row>
    <row r="114" spans="1:11" ht="18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18" customHeight="1" x14ac:dyDescent="0.2">
      <c r="A115" s="6"/>
      <c r="B115" s="6"/>
      <c r="C115" s="24" t="s">
        <v>12</v>
      </c>
      <c r="D115" s="6"/>
      <c r="E115" s="6"/>
      <c r="H115" s="6"/>
      <c r="I115" s="6"/>
      <c r="J115" s="6"/>
      <c r="K115" s="6"/>
    </row>
    <row r="116" spans="1:11" ht="18" customHeight="1" x14ac:dyDescent="0.2">
      <c r="A116" s="6"/>
      <c r="C116" s="18" t="s">
        <v>5</v>
      </c>
      <c r="D116" s="18" t="s">
        <v>6</v>
      </c>
      <c r="E116" s="18" t="s">
        <v>11</v>
      </c>
      <c r="J116" s="6"/>
      <c r="K116" s="6"/>
    </row>
    <row r="117" spans="1:11" ht="18" customHeight="1" x14ac:dyDescent="0.2">
      <c r="A117" s="6"/>
      <c r="B117" s="20"/>
      <c r="C117" s="23">
        <v>42736</v>
      </c>
      <c r="D117" s="19" t="s">
        <v>7</v>
      </c>
      <c r="E117" s="27">
        <v>1000</v>
      </c>
      <c r="I117" s="17"/>
      <c r="J117" s="6"/>
      <c r="K117" s="6"/>
    </row>
    <row r="118" spans="1:11" ht="18" customHeight="1" x14ac:dyDescent="0.2">
      <c r="A118" s="6"/>
      <c r="B118" s="21"/>
      <c r="C118" s="23">
        <v>42791</v>
      </c>
      <c r="D118" s="19" t="s">
        <v>8</v>
      </c>
      <c r="E118" s="27">
        <v>300</v>
      </c>
      <c r="J118" s="6"/>
    </row>
    <row r="119" spans="1:11" ht="18" customHeight="1" x14ac:dyDescent="0.2">
      <c r="A119" s="6"/>
      <c r="C119" s="23">
        <v>42928</v>
      </c>
      <c r="D119" s="19" t="s">
        <v>7</v>
      </c>
      <c r="E119" s="27">
        <v>500</v>
      </c>
      <c r="J119" s="6"/>
    </row>
    <row r="120" spans="1:11" ht="18" customHeight="1" x14ac:dyDescent="0.2">
      <c r="A120" s="6"/>
      <c r="C120" s="23">
        <v>42952</v>
      </c>
      <c r="D120" s="19" t="s">
        <v>8</v>
      </c>
      <c r="E120" s="27">
        <v>0</v>
      </c>
      <c r="J120" s="6"/>
    </row>
    <row r="121" spans="1:11" ht="18" customHeight="1" x14ac:dyDescent="0.2">
      <c r="A121" s="6"/>
      <c r="C121" s="23">
        <v>42988</v>
      </c>
      <c r="D121" s="19" t="s">
        <v>7</v>
      </c>
      <c r="E121" s="27">
        <v>200</v>
      </c>
      <c r="H121" s="6"/>
      <c r="I121" s="6"/>
      <c r="J121" s="6"/>
      <c r="K121" s="6"/>
    </row>
    <row r="122" spans="1:11" ht="18" customHeight="1" x14ac:dyDescent="0.2">
      <c r="A122" s="6"/>
      <c r="B122" s="6"/>
      <c r="C122" s="6"/>
      <c r="D122" s="6"/>
      <c r="G122" s="6"/>
      <c r="H122" s="6"/>
      <c r="I122" s="6"/>
      <c r="J122" s="6"/>
      <c r="K122" s="6"/>
    </row>
    <row r="123" spans="1:11" ht="18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18" customHeight="1" x14ac:dyDescent="0.2">
      <c r="A124" s="6"/>
      <c r="B124" s="6"/>
      <c r="C124" s="46" t="s">
        <v>69</v>
      </c>
      <c r="D124" s="6"/>
      <c r="E124" s="6"/>
      <c r="H124" s="47" t="s">
        <v>66</v>
      </c>
      <c r="I124" s="47" t="s">
        <v>67</v>
      </c>
      <c r="J124" s="47" t="s">
        <v>68</v>
      </c>
      <c r="K124" s="6"/>
    </row>
    <row r="125" spans="1:11" ht="18" customHeight="1" x14ac:dyDescent="0.2">
      <c r="A125" s="6"/>
      <c r="B125" s="9" t="s">
        <v>1</v>
      </c>
      <c r="C125" s="101" t="s">
        <v>157</v>
      </c>
      <c r="D125" s="102"/>
      <c r="E125" s="102"/>
      <c r="F125" s="103"/>
      <c r="H125" s="23">
        <v>42767</v>
      </c>
      <c r="I125" s="23">
        <v>42979</v>
      </c>
      <c r="J125" s="39">
        <f t="array" ref="J125">SUM(IF( ($C$117:$C$121&gt;=H125) * ($C$117:$C$121&lt;=I125), $E$117:$E$121) )</f>
        <v>800</v>
      </c>
      <c r="K125" s="22"/>
    </row>
    <row r="126" spans="1:11" ht="18" customHeight="1" x14ac:dyDescent="0.2">
      <c r="A126" s="6"/>
      <c r="B126" s="6"/>
      <c r="C126" s="104"/>
      <c r="D126" s="105"/>
      <c r="E126" s="105"/>
      <c r="F126" s="106"/>
      <c r="G126" s="6"/>
      <c r="H126" s="6"/>
      <c r="I126" s="6"/>
      <c r="J126" s="6"/>
      <c r="K126" s="6"/>
    </row>
    <row r="127" spans="1:11" ht="18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18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18" customHeight="1" x14ac:dyDescent="0.2">
      <c r="A129" s="6"/>
      <c r="B129" s="6"/>
      <c r="C129" s="46" t="s">
        <v>71</v>
      </c>
      <c r="D129" s="6"/>
      <c r="E129" s="6"/>
      <c r="H129" s="47" t="s">
        <v>66</v>
      </c>
      <c r="I129" s="47" t="s">
        <v>70</v>
      </c>
      <c r="J129" s="47" t="s">
        <v>68</v>
      </c>
      <c r="K129" s="6"/>
    </row>
    <row r="130" spans="1:11" ht="18" customHeight="1" x14ac:dyDescent="0.2">
      <c r="A130" s="6"/>
      <c r="B130" s="9" t="s">
        <v>1</v>
      </c>
      <c r="C130" s="101" t="s">
        <v>156</v>
      </c>
      <c r="D130" s="102"/>
      <c r="E130" s="102"/>
      <c r="F130" s="103"/>
      <c r="H130" s="23">
        <v>42917</v>
      </c>
      <c r="I130" s="23" t="s">
        <v>8</v>
      </c>
      <c r="J130" s="39">
        <f t="array" ref="J130">SUM(IF( (($D$117:$D$121="Bob")+($C$117:$C$121&gt;=H130))&gt;0, $E$117:$E$121) )</f>
        <v>1000</v>
      </c>
      <c r="K130" s="22"/>
    </row>
    <row r="131" spans="1:11" ht="18" customHeight="1" x14ac:dyDescent="0.2">
      <c r="A131" s="6"/>
      <c r="B131" s="9"/>
      <c r="C131" s="107"/>
      <c r="D131" s="108"/>
      <c r="E131" s="108"/>
      <c r="F131" s="109"/>
      <c r="H131" s="91"/>
      <c r="I131" s="91"/>
      <c r="J131" s="91"/>
      <c r="K131" s="91"/>
    </row>
    <row r="132" spans="1:11" ht="18" customHeight="1" x14ac:dyDescent="0.2">
      <c r="A132" s="6"/>
      <c r="B132" s="6"/>
      <c r="C132" s="104"/>
      <c r="D132" s="105"/>
      <c r="E132" s="105"/>
      <c r="F132" s="106"/>
      <c r="G132" s="6"/>
      <c r="H132" s="6"/>
      <c r="I132" s="6"/>
      <c r="J132" s="6"/>
      <c r="K132" s="6"/>
    </row>
    <row r="133" spans="1:11" ht="18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18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18" customHeight="1" x14ac:dyDescent="0.2">
      <c r="A135" s="6"/>
      <c r="B135" s="73" t="s">
        <v>72</v>
      </c>
      <c r="C135" s="8"/>
      <c r="D135" s="8"/>
      <c r="E135" s="8"/>
      <c r="F135" s="8"/>
      <c r="G135" s="8"/>
      <c r="H135" s="8"/>
      <c r="I135" s="8"/>
      <c r="J135" s="8"/>
      <c r="K135" s="6"/>
    </row>
    <row r="136" spans="1:11" ht="18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18" customHeight="1" x14ac:dyDescent="0.2">
      <c r="A137" s="6"/>
      <c r="B137" s="93" t="s">
        <v>75</v>
      </c>
      <c r="C137" s="93"/>
      <c r="D137" s="93"/>
      <c r="E137" s="93"/>
      <c r="F137" s="93"/>
      <c r="G137" s="93"/>
      <c r="H137" s="93"/>
      <c r="I137" s="93"/>
      <c r="J137" s="93"/>
      <c r="K137" s="6"/>
    </row>
    <row r="138" spans="1:11" ht="18" customHeight="1" x14ac:dyDescent="0.2">
      <c r="A138" s="6"/>
      <c r="B138" s="93"/>
      <c r="C138" s="93"/>
      <c r="D138" s="93"/>
      <c r="E138" s="93"/>
      <c r="F138" s="93"/>
      <c r="G138" s="93"/>
      <c r="H138" s="93"/>
      <c r="I138" s="93"/>
      <c r="J138" s="93"/>
      <c r="K138" s="6"/>
    </row>
    <row r="139" spans="1:11" ht="18" customHeight="1" x14ac:dyDescent="0.2">
      <c r="A139" s="6"/>
      <c r="B139" s="93"/>
      <c r="C139" s="93"/>
      <c r="D139" s="93"/>
      <c r="E139" s="93"/>
      <c r="F139" s="93"/>
      <c r="G139" s="93"/>
      <c r="H139" s="93"/>
      <c r="I139" s="93"/>
      <c r="J139" s="93"/>
      <c r="K139" s="6"/>
    </row>
    <row r="140" spans="1:11" ht="18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ht="18" customHeight="1" x14ac:dyDescent="0.2">
      <c r="A141" s="6"/>
      <c r="B141" s="93" t="s">
        <v>174</v>
      </c>
      <c r="C141" s="93"/>
      <c r="D141" s="93"/>
      <c r="E141" s="93"/>
      <c r="F141" s="93"/>
      <c r="G141" s="93"/>
      <c r="H141" s="93"/>
      <c r="I141" s="93"/>
      <c r="J141" s="93"/>
      <c r="K141" s="6"/>
    </row>
    <row r="142" spans="1:11" ht="18" customHeight="1" x14ac:dyDescent="0.2">
      <c r="A142" s="6"/>
      <c r="B142" s="93"/>
      <c r="C142" s="93"/>
      <c r="D142" s="93"/>
      <c r="E142" s="93"/>
      <c r="F142" s="93"/>
      <c r="G142" s="93"/>
      <c r="H142" s="93"/>
      <c r="I142" s="93"/>
      <c r="J142" s="93"/>
      <c r="K142" s="6"/>
    </row>
    <row r="143" spans="1:11" ht="18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ht="18" customHeight="1" x14ac:dyDescent="0.2">
      <c r="A144" s="6"/>
      <c r="B144" s="35" t="s">
        <v>73</v>
      </c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18" customHeight="1" x14ac:dyDescent="0.2">
      <c r="A145" s="6"/>
      <c r="B145" s="6"/>
      <c r="C145" s="6"/>
      <c r="D145" s="6"/>
      <c r="E145" s="6"/>
      <c r="F145" s="6"/>
      <c r="G145" s="6"/>
      <c r="I145" s="47" t="s">
        <v>155</v>
      </c>
      <c r="J145" s="6"/>
      <c r="K145" s="6"/>
    </row>
    <row r="146" spans="1:11" ht="18" customHeight="1" x14ac:dyDescent="0.2">
      <c r="A146" s="6"/>
      <c r="B146" s="9" t="s">
        <v>1</v>
      </c>
      <c r="C146" s="10" t="s">
        <v>74</v>
      </c>
      <c r="D146" s="12"/>
      <c r="G146" s="6"/>
      <c r="I146" s="48">
        <f t="array" ref="I146:I148">ROW(1:5)</f>
        <v>1</v>
      </c>
      <c r="J146" s="49"/>
      <c r="K146" s="6"/>
    </row>
    <row r="147" spans="1:11" ht="18" customHeight="1" x14ac:dyDescent="0.2">
      <c r="A147" s="6"/>
      <c r="B147" s="54" t="s">
        <v>171</v>
      </c>
      <c r="C147" s="10" t="s">
        <v>170</v>
      </c>
      <c r="D147" s="12"/>
      <c r="E147" s="6"/>
      <c r="F147" s="6"/>
      <c r="G147" s="6"/>
      <c r="I147" s="48">
        <v>2</v>
      </c>
      <c r="J147" s="6"/>
      <c r="K147" s="6"/>
    </row>
    <row r="148" spans="1:11" ht="18" customHeight="1" x14ac:dyDescent="0.2">
      <c r="A148" s="6"/>
      <c r="B148" s="6"/>
      <c r="C148" s="6"/>
      <c r="D148" s="6"/>
      <c r="E148" s="6"/>
      <c r="F148" s="6"/>
      <c r="G148" s="6"/>
      <c r="I148" s="48">
        <v>3</v>
      </c>
      <c r="J148" s="6"/>
      <c r="K148" s="6"/>
    </row>
    <row r="149" spans="1:11" ht="18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ht="18" customHeight="1" x14ac:dyDescent="0.2">
      <c r="A150" s="6"/>
      <c r="B150" s="6"/>
      <c r="C150" s="6"/>
      <c r="D150" s="6"/>
      <c r="E150" s="6"/>
      <c r="F150" s="6"/>
      <c r="G150" s="6"/>
      <c r="K150" s="6"/>
    </row>
    <row r="151" spans="1:11" ht="18" customHeight="1" x14ac:dyDescent="0.2">
      <c r="A151" s="6"/>
      <c r="B151" s="9" t="s">
        <v>1</v>
      </c>
      <c r="C151" s="10" t="s">
        <v>78</v>
      </c>
      <c r="D151" s="11"/>
      <c r="E151" s="12"/>
      <c r="G151" s="31" t="s">
        <v>76</v>
      </c>
      <c r="I151" s="47" t="s">
        <v>155</v>
      </c>
      <c r="J151" s="6"/>
      <c r="K151" s="6"/>
    </row>
    <row r="152" spans="1:11" ht="18" customHeight="1" x14ac:dyDescent="0.2">
      <c r="A152" s="6"/>
      <c r="B152" s="6"/>
      <c r="C152" s="6"/>
      <c r="D152" s="6"/>
      <c r="E152" s="6"/>
      <c r="G152" s="19">
        <v>5</v>
      </c>
      <c r="I152" s="48">
        <f t="array" aca="1" ref="I152:I154" ca="1">ROW(INDIRECT(G152&amp;":"&amp;G154))</f>
        <v>5</v>
      </c>
      <c r="J152" s="49"/>
      <c r="K152" s="6"/>
    </row>
    <row r="153" spans="1:11" ht="18" customHeight="1" x14ac:dyDescent="0.2">
      <c r="A153" s="6"/>
      <c r="B153" s="6"/>
      <c r="C153" s="6"/>
      <c r="D153" s="6"/>
      <c r="E153" s="6"/>
      <c r="G153" s="31" t="s">
        <v>77</v>
      </c>
      <c r="I153" s="48">
        <f ca="1"/>
        <v>6</v>
      </c>
      <c r="J153" s="6"/>
      <c r="K153" s="6"/>
    </row>
    <row r="154" spans="1:11" ht="18" customHeight="1" x14ac:dyDescent="0.2">
      <c r="A154" s="6"/>
      <c r="B154" s="6"/>
      <c r="C154" s="6"/>
      <c r="D154" s="6"/>
      <c r="E154" s="6"/>
      <c r="G154" s="19">
        <v>7</v>
      </c>
      <c r="H154" s="6"/>
      <c r="I154" s="48">
        <f ca="1"/>
        <v>7</v>
      </c>
      <c r="J154" s="6"/>
      <c r="K154" s="6"/>
    </row>
    <row r="155" spans="1:11" ht="18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ht="18" customHeight="1" x14ac:dyDescent="0.2">
      <c r="A156" s="6"/>
      <c r="B156" s="15" t="s">
        <v>42</v>
      </c>
      <c r="C156" s="94" t="s">
        <v>79</v>
      </c>
      <c r="D156" s="94"/>
      <c r="E156" s="94"/>
      <c r="F156" s="94"/>
      <c r="G156" s="94"/>
      <c r="H156" s="94"/>
      <c r="I156" s="94"/>
      <c r="J156" s="6"/>
      <c r="K156" s="6"/>
    </row>
    <row r="157" spans="1:11" ht="18" customHeight="1" x14ac:dyDescent="0.2">
      <c r="A157" s="6"/>
      <c r="B157" s="6"/>
      <c r="C157" s="94"/>
      <c r="D157" s="94"/>
      <c r="E157" s="94"/>
      <c r="F157" s="94"/>
      <c r="G157" s="94"/>
      <c r="H157" s="94"/>
      <c r="I157" s="94"/>
      <c r="J157" s="6"/>
      <c r="K157" s="6"/>
    </row>
    <row r="158" spans="1:11" ht="18" customHeight="1" x14ac:dyDescent="0.2">
      <c r="A158" s="6"/>
      <c r="B158" s="6"/>
      <c r="C158" s="94"/>
      <c r="D158" s="94"/>
      <c r="E158" s="94"/>
      <c r="F158" s="94"/>
      <c r="G158" s="94"/>
      <c r="H158" s="94"/>
      <c r="I158" s="94"/>
      <c r="J158" s="6"/>
      <c r="K158" s="6"/>
    </row>
    <row r="159" spans="1:11" ht="18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8" customHeight="1" x14ac:dyDescent="0.2">
      <c r="A160" s="6"/>
      <c r="B160" s="35" t="s">
        <v>80</v>
      </c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8" customHeight="1" x14ac:dyDescent="0.2">
      <c r="A161" s="6"/>
      <c r="B161" s="6"/>
      <c r="C161" s="6"/>
      <c r="D161" s="6"/>
      <c r="E161" s="6"/>
      <c r="F161" s="6"/>
      <c r="G161" s="6"/>
      <c r="K161" s="6"/>
    </row>
    <row r="162" spans="1:11" ht="18" customHeight="1" x14ac:dyDescent="0.2">
      <c r="A162" s="6"/>
      <c r="B162" s="9" t="s">
        <v>1</v>
      </c>
      <c r="C162" s="92" t="s">
        <v>163</v>
      </c>
      <c r="D162" s="11"/>
      <c r="E162" s="12"/>
      <c r="G162" s="31" t="s">
        <v>81</v>
      </c>
      <c r="I162" s="47" t="s">
        <v>155</v>
      </c>
      <c r="J162" s="6"/>
      <c r="K162" s="6"/>
    </row>
    <row r="163" spans="1:11" ht="18" customHeight="1" x14ac:dyDescent="0.2">
      <c r="A163" s="6"/>
      <c r="B163" s="54" t="s">
        <v>171</v>
      </c>
      <c r="C163" s="10" t="s">
        <v>172</v>
      </c>
      <c r="D163" s="11"/>
      <c r="E163" s="12"/>
      <c r="G163" s="19">
        <v>3</v>
      </c>
      <c r="I163" s="48">
        <f t="array" aca="1" ref="I163:I165" ca="1">ROW(INDIRECT(G165&amp;":"&amp;G165+G163-1))</f>
        <v>7</v>
      </c>
      <c r="J163" s="49"/>
      <c r="K163" s="6"/>
    </row>
    <row r="164" spans="1:11" ht="18" customHeight="1" x14ac:dyDescent="0.2">
      <c r="A164" s="6"/>
      <c r="B164" s="6"/>
      <c r="C164" s="6"/>
      <c r="D164" s="6"/>
      <c r="E164" s="6"/>
      <c r="G164" s="31" t="s">
        <v>82</v>
      </c>
      <c r="I164" s="48">
        <f ca="1"/>
        <v>8</v>
      </c>
      <c r="J164" s="6"/>
      <c r="K164" s="6"/>
    </row>
    <row r="165" spans="1:11" ht="18" customHeight="1" x14ac:dyDescent="0.2">
      <c r="A165" s="6"/>
      <c r="B165" s="6"/>
      <c r="C165" s="6"/>
      <c r="D165" s="6"/>
      <c r="E165" s="6"/>
      <c r="G165" s="19">
        <v>7</v>
      </c>
      <c r="H165" s="6"/>
      <c r="I165" s="48">
        <f ca="1"/>
        <v>9</v>
      </c>
      <c r="J165" s="6"/>
      <c r="K165" s="6"/>
    </row>
    <row r="166" spans="1:11" ht="18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ht="18" customHeight="1" x14ac:dyDescent="0.2">
      <c r="A167" s="6"/>
      <c r="B167" s="15" t="s">
        <v>42</v>
      </c>
      <c r="C167" s="94" t="s">
        <v>83</v>
      </c>
      <c r="D167" s="94"/>
      <c r="E167" s="94"/>
      <c r="F167" s="94"/>
      <c r="G167" s="94"/>
      <c r="H167" s="94"/>
      <c r="I167" s="94"/>
      <c r="J167" s="6"/>
      <c r="K167" s="6"/>
    </row>
    <row r="168" spans="1:11" ht="18" customHeight="1" x14ac:dyDescent="0.2">
      <c r="A168" s="6"/>
      <c r="B168" s="6"/>
      <c r="C168" s="94"/>
      <c r="D168" s="94"/>
      <c r="E168" s="94"/>
      <c r="F168" s="94"/>
      <c r="G168" s="94"/>
      <c r="H168" s="94"/>
      <c r="I168" s="94"/>
      <c r="J168" s="6"/>
      <c r="K168" s="6"/>
    </row>
    <row r="169" spans="1:11" ht="18" customHeight="1" x14ac:dyDescent="0.2">
      <c r="A169" s="6"/>
      <c r="B169" s="6"/>
      <c r="C169" s="94"/>
      <c r="D169" s="94"/>
      <c r="E169" s="94"/>
      <c r="F169" s="94"/>
      <c r="G169" s="94"/>
      <c r="H169" s="94"/>
      <c r="I169" s="94"/>
      <c r="J169" s="6"/>
      <c r="K169" s="6"/>
    </row>
    <row r="170" spans="1:11" ht="18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ht="18" customHeight="1" x14ac:dyDescent="0.2">
      <c r="A171" s="6"/>
      <c r="B171" s="35" t="s">
        <v>84</v>
      </c>
      <c r="C171" s="6"/>
      <c r="D171" s="6"/>
      <c r="E171" s="6"/>
      <c r="F171" s="6"/>
      <c r="G171" s="6"/>
      <c r="H171" s="6"/>
      <c r="I171" s="6"/>
      <c r="J171" s="6"/>
      <c r="K171" s="6"/>
    </row>
    <row r="172" spans="1:11" ht="18" customHeight="1" x14ac:dyDescent="0.2">
      <c r="A172" s="6"/>
      <c r="B172" s="6"/>
      <c r="C172" s="6"/>
      <c r="D172" s="6"/>
      <c r="E172" s="6"/>
      <c r="F172" s="6"/>
      <c r="G172" s="6"/>
      <c r="K172" s="6"/>
    </row>
    <row r="173" spans="1:11" ht="18" customHeight="1" x14ac:dyDescent="0.2">
      <c r="A173" s="6"/>
      <c r="B173" s="9" t="s">
        <v>1</v>
      </c>
      <c r="C173" s="10" t="s">
        <v>87</v>
      </c>
      <c r="D173" s="11"/>
      <c r="E173" s="11"/>
      <c r="F173" s="12"/>
      <c r="H173" s="31" t="s">
        <v>85</v>
      </c>
      <c r="I173" s="47" t="s">
        <v>155</v>
      </c>
      <c r="J173" s="6"/>
      <c r="K173" s="6"/>
    </row>
    <row r="174" spans="1:11" ht="18" customHeight="1" x14ac:dyDescent="0.2">
      <c r="A174" s="6"/>
      <c r="B174" s="6"/>
      <c r="C174" s="6"/>
      <c r="D174" s="6"/>
      <c r="E174" s="6"/>
      <c r="H174" s="23">
        <v>43101</v>
      </c>
      <c r="I174" s="48">
        <f t="array" aca="1" ref="I174:I176" ca="1">ROW(INDIRECT(INT(H174)&amp;":"&amp;INT(H176)))</f>
        <v>43101</v>
      </c>
      <c r="J174" s="49"/>
      <c r="K174" s="6"/>
    </row>
    <row r="175" spans="1:11" ht="18" customHeight="1" x14ac:dyDescent="0.2">
      <c r="A175" s="6"/>
      <c r="B175" s="9" t="s">
        <v>1</v>
      </c>
      <c r="C175" s="10" t="s">
        <v>88</v>
      </c>
      <c r="D175" s="11"/>
      <c r="E175" s="11"/>
      <c r="F175" s="12"/>
      <c r="H175" s="31" t="s">
        <v>86</v>
      </c>
      <c r="I175" s="48">
        <f ca="1"/>
        <v>43102</v>
      </c>
      <c r="J175" s="6"/>
      <c r="K175" s="6"/>
    </row>
    <row r="176" spans="1:11" ht="18" customHeight="1" x14ac:dyDescent="0.2">
      <c r="A176" s="6"/>
      <c r="B176" s="6"/>
      <c r="C176" s="6"/>
      <c r="D176" s="6"/>
      <c r="E176" s="6"/>
      <c r="H176" s="23">
        <v>43105</v>
      </c>
      <c r="I176" s="48">
        <f ca="1"/>
        <v>43103</v>
      </c>
      <c r="J176" s="6"/>
      <c r="K176" s="6"/>
    </row>
    <row r="177" spans="1:11" ht="18" customHeight="1" x14ac:dyDescent="0.2">
      <c r="A177" s="6"/>
      <c r="B177" s="54" t="s">
        <v>171</v>
      </c>
      <c r="C177" s="10" t="s">
        <v>173</v>
      </c>
      <c r="D177" s="11"/>
      <c r="E177" s="11"/>
      <c r="F177" s="12"/>
      <c r="G177" s="6"/>
      <c r="H177" s="6"/>
      <c r="I177" s="6"/>
      <c r="J177" s="6"/>
      <c r="K177" s="6"/>
    </row>
    <row r="178" spans="1:11" ht="18" customHeight="1" x14ac:dyDescent="0.2">
      <c r="A178" s="6"/>
      <c r="G178" s="6"/>
      <c r="H178" s="6"/>
      <c r="I178" s="6"/>
      <c r="J178" s="6"/>
      <c r="K178" s="6"/>
    </row>
    <row r="179" spans="1:11" ht="18" customHeight="1" x14ac:dyDescent="0.2">
      <c r="A179" s="6"/>
      <c r="G179" s="6"/>
      <c r="H179" s="6"/>
      <c r="I179" s="6"/>
      <c r="J179" s="6"/>
      <c r="K179" s="6"/>
    </row>
    <row r="180" spans="1:11" ht="18" customHeight="1" x14ac:dyDescent="0.2">
      <c r="A180" s="6"/>
      <c r="B180" s="35" t="s">
        <v>182</v>
      </c>
      <c r="G180" s="6"/>
      <c r="H180" s="6"/>
      <c r="I180" s="6"/>
      <c r="J180" s="6"/>
      <c r="K180" s="6"/>
    </row>
    <row r="181" spans="1:11" ht="18" customHeight="1" x14ac:dyDescent="0.2">
      <c r="A181" s="6"/>
      <c r="G181" s="6"/>
      <c r="H181" s="6"/>
      <c r="I181" s="31" t="s">
        <v>185</v>
      </c>
      <c r="J181" s="31" t="s">
        <v>185</v>
      </c>
      <c r="K181" s="6"/>
    </row>
    <row r="182" spans="1:11" ht="18" customHeight="1" x14ac:dyDescent="0.2">
      <c r="A182" s="6"/>
      <c r="B182" s="9" t="s">
        <v>1</v>
      </c>
      <c r="C182" s="113" t="s">
        <v>183</v>
      </c>
      <c r="D182" s="11"/>
      <c r="E182" s="11"/>
      <c r="F182" s="11"/>
      <c r="G182" s="12"/>
      <c r="H182" s="6"/>
      <c r="I182" s="6">
        <f t="array" aca="1" ref="I182:I185" ca="1">10^(ROW(OFFSET(INDIRECT("A1"),0,0,5,1))-1)</f>
        <v>1</v>
      </c>
      <c r="J182" s="6">
        <f t="array" aca="1" ref="J182:J185" ca="1">10^(ROW(INDIRECT("1:"&amp;4))-1)</f>
        <v>1</v>
      </c>
      <c r="K182" s="6"/>
    </row>
    <row r="183" spans="1:11" ht="18" customHeight="1" x14ac:dyDescent="0.2">
      <c r="A183" s="6"/>
      <c r="B183" s="9" t="s">
        <v>1</v>
      </c>
      <c r="C183" s="113" t="s">
        <v>184</v>
      </c>
      <c r="D183" s="11"/>
      <c r="E183" s="11"/>
      <c r="F183" s="11"/>
      <c r="G183" s="12"/>
      <c r="H183" s="6"/>
      <c r="I183" s="6">
        <f ca="1"/>
        <v>10</v>
      </c>
      <c r="J183" s="6">
        <f ca="1"/>
        <v>10</v>
      </c>
      <c r="K183" s="6"/>
    </row>
    <row r="184" spans="1:11" ht="18" customHeight="1" x14ac:dyDescent="0.2">
      <c r="A184" s="6"/>
      <c r="G184" s="6"/>
      <c r="H184" s="6"/>
      <c r="I184" s="6">
        <f ca="1"/>
        <v>100</v>
      </c>
      <c r="J184" s="6">
        <f ca="1"/>
        <v>100</v>
      </c>
      <c r="K184" s="6"/>
    </row>
    <row r="185" spans="1:11" ht="18" customHeight="1" x14ac:dyDescent="0.2">
      <c r="A185" s="6"/>
      <c r="B185" s="54" t="s">
        <v>171</v>
      </c>
      <c r="C185" s="10" t="s">
        <v>186</v>
      </c>
      <c r="D185" s="11"/>
      <c r="E185" s="11"/>
      <c r="F185" s="12"/>
      <c r="G185" s="6"/>
      <c r="H185" s="6"/>
      <c r="I185" s="6">
        <f ca="1"/>
        <v>1000</v>
      </c>
      <c r="J185" s="6">
        <f ca="1"/>
        <v>1000</v>
      </c>
      <c r="K185" s="6"/>
    </row>
    <row r="186" spans="1:11" ht="18" customHeight="1" x14ac:dyDescent="0.2">
      <c r="A186" s="6"/>
      <c r="G186" s="6"/>
      <c r="H186" s="6"/>
      <c r="I186" s="6"/>
      <c r="J186" s="6"/>
      <c r="K186" s="6"/>
    </row>
    <row r="187" spans="1:11" ht="18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 ht="18" customHeight="1" x14ac:dyDescent="0.2">
      <c r="A188" s="6"/>
      <c r="B188" s="73" t="s">
        <v>121</v>
      </c>
      <c r="C188" s="8"/>
      <c r="D188" s="8"/>
      <c r="E188" s="8"/>
      <c r="F188" s="8"/>
      <c r="G188" s="8"/>
      <c r="H188" s="8"/>
      <c r="I188" s="8"/>
      <c r="J188" s="8"/>
      <c r="K188" s="6"/>
    </row>
    <row r="189" spans="1:11" ht="18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 ht="18" customHeight="1" x14ac:dyDescent="0.2">
      <c r="A190" s="6"/>
      <c r="B190" s="93" t="s">
        <v>135</v>
      </c>
      <c r="C190" s="93"/>
      <c r="D190" s="93"/>
      <c r="E190" s="93"/>
      <c r="F190" s="93"/>
      <c r="G190" s="93"/>
      <c r="H190" s="93"/>
      <c r="I190" s="93"/>
      <c r="J190" s="93"/>
      <c r="K190" s="6"/>
    </row>
    <row r="191" spans="1:11" ht="18" customHeight="1" x14ac:dyDescent="0.2">
      <c r="A191" s="6"/>
      <c r="B191" s="93"/>
      <c r="C191" s="93"/>
      <c r="D191" s="93"/>
      <c r="E191" s="93"/>
      <c r="F191" s="93"/>
      <c r="G191" s="93"/>
      <c r="H191" s="93"/>
      <c r="I191" s="93"/>
      <c r="J191" s="93"/>
      <c r="K191" s="6"/>
    </row>
    <row r="192" spans="1:11" ht="18" customHeight="1" x14ac:dyDescent="0.2">
      <c r="A192" s="6"/>
      <c r="B192" s="93"/>
      <c r="C192" s="93"/>
      <c r="D192" s="93"/>
      <c r="E192" s="93"/>
      <c r="F192" s="93"/>
      <c r="G192" s="93"/>
      <c r="H192" s="93"/>
      <c r="I192" s="93"/>
      <c r="J192" s="93"/>
      <c r="K192" s="6"/>
    </row>
    <row r="193" spans="1:11" ht="18" customHeight="1" x14ac:dyDescent="0.2">
      <c r="A193" s="6"/>
      <c r="B193" s="93"/>
      <c r="C193" s="93"/>
      <c r="D193" s="93"/>
      <c r="E193" s="93"/>
      <c r="F193" s="93"/>
      <c r="G193" s="93"/>
      <c r="H193" s="93"/>
      <c r="I193" s="93"/>
      <c r="J193" s="93"/>
      <c r="K193" s="6"/>
    </row>
    <row r="194" spans="1:11" ht="18" customHeight="1" x14ac:dyDescent="0.2">
      <c r="A194" s="6"/>
      <c r="B194" s="54" t="s">
        <v>171</v>
      </c>
      <c r="C194" s="111" t="s">
        <v>179</v>
      </c>
      <c r="D194" s="4"/>
      <c r="E194" s="4"/>
      <c r="F194" s="4"/>
      <c r="G194" s="4"/>
      <c r="H194" s="4"/>
      <c r="I194" s="4"/>
      <c r="J194" s="4"/>
      <c r="K194" s="6"/>
    </row>
    <row r="195" spans="1:11" ht="18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ht="18" customHeight="1" x14ac:dyDescent="0.2">
      <c r="A196" s="6"/>
      <c r="B196" s="35" t="s">
        <v>96</v>
      </c>
      <c r="C196" s="6"/>
      <c r="D196" s="6"/>
      <c r="E196" s="6"/>
      <c r="F196" s="6"/>
      <c r="G196" s="6"/>
      <c r="H196" s="6"/>
      <c r="I196" s="6"/>
      <c r="J196" s="6"/>
      <c r="K196" s="6"/>
    </row>
    <row r="197" spans="1:11" ht="18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ht="18" customHeight="1" x14ac:dyDescent="0.2">
      <c r="A198" s="6"/>
      <c r="B198" s="54" t="s">
        <v>129</v>
      </c>
      <c r="C198" s="10" t="s">
        <v>130</v>
      </c>
      <c r="D198" s="11"/>
      <c r="E198" s="11"/>
      <c r="F198" s="12"/>
      <c r="G198" s="6"/>
      <c r="J198" s="6"/>
      <c r="K198" s="6"/>
    </row>
    <row r="199" spans="1:11" ht="18" customHeight="1" thickBo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ht="18" customHeight="1" x14ac:dyDescent="0.25">
      <c r="A200" s="6"/>
      <c r="B200" s="54" t="s">
        <v>129</v>
      </c>
      <c r="C200" s="77">
        <f t="array" ref="C200:D201">_xlfn.MUNIT(2)</f>
        <v>1</v>
      </c>
      <c r="D200" s="79">
        <v>0</v>
      </c>
      <c r="E200" s="55"/>
      <c r="K200" s="6"/>
    </row>
    <row r="201" spans="1:11" ht="18" customHeight="1" thickBot="1" x14ac:dyDescent="0.25">
      <c r="A201" s="6"/>
      <c r="B201" s="6"/>
      <c r="C201" s="83">
        <v>0</v>
      </c>
      <c r="D201" s="86">
        <v>1</v>
      </c>
      <c r="K201" s="6"/>
    </row>
    <row r="202" spans="1:11" ht="18" customHeight="1" x14ac:dyDescent="0.2">
      <c r="A202" s="6"/>
      <c r="B202" s="6"/>
      <c r="C202" s="6"/>
      <c r="K202" s="6"/>
    </row>
    <row r="203" spans="1:11" ht="18" customHeight="1" x14ac:dyDescent="0.2">
      <c r="A203" s="6"/>
      <c r="B203" s="6"/>
      <c r="C203" s="6"/>
      <c r="K203" s="6"/>
    </row>
    <row r="204" spans="1:11" ht="18" customHeight="1" x14ac:dyDescent="0.2">
      <c r="A204" s="6"/>
      <c r="B204" s="35" t="s">
        <v>128</v>
      </c>
      <c r="C204" s="6"/>
      <c r="D204" s="6"/>
      <c r="E204" s="6"/>
      <c r="F204" s="6"/>
      <c r="G204" s="6"/>
      <c r="H204" s="6"/>
      <c r="I204" s="6"/>
      <c r="J204" s="6"/>
      <c r="K204" s="6"/>
    </row>
    <row r="205" spans="1:11" ht="18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 ht="18" customHeight="1" x14ac:dyDescent="0.2">
      <c r="A206" s="6"/>
      <c r="B206" s="54" t="s">
        <v>122</v>
      </c>
      <c r="C206" s="10" t="s">
        <v>89</v>
      </c>
      <c r="D206" s="11"/>
      <c r="E206" s="11"/>
      <c r="F206" s="12"/>
      <c r="G206" s="6"/>
      <c r="J206" s="6"/>
      <c r="K206" s="6"/>
    </row>
    <row r="207" spans="1:11" ht="18" customHeight="1" x14ac:dyDescent="0.2">
      <c r="A207" s="6"/>
      <c r="B207" s="54" t="s">
        <v>171</v>
      </c>
      <c r="C207" s="10" t="s">
        <v>175</v>
      </c>
      <c r="D207" s="11"/>
      <c r="E207" s="11"/>
      <c r="F207" s="12"/>
      <c r="G207" s="6"/>
      <c r="H207" s="6"/>
      <c r="I207" s="6"/>
      <c r="J207" s="6"/>
      <c r="K207" s="6"/>
    </row>
    <row r="208" spans="1:11" ht="18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ht="18" customHeight="1" x14ac:dyDescent="0.2">
      <c r="A209" s="6"/>
      <c r="B209" s="54" t="s">
        <v>124</v>
      </c>
      <c r="C209" s="10" t="s">
        <v>125</v>
      </c>
      <c r="D209" s="11"/>
      <c r="E209" s="11"/>
      <c r="F209" s="11"/>
      <c r="G209" s="12"/>
      <c r="J209" s="6"/>
      <c r="K209" s="6"/>
    </row>
    <row r="210" spans="1:11" ht="18" customHeight="1" x14ac:dyDescent="0.2">
      <c r="A210" s="6"/>
      <c r="B210" s="54" t="s">
        <v>171</v>
      </c>
      <c r="C210" s="10" t="s">
        <v>176</v>
      </c>
      <c r="D210" s="110"/>
      <c r="E210" s="110"/>
      <c r="F210" s="110"/>
      <c r="G210" s="110"/>
      <c r="J210" s="6"/>
      <c r="K210" s="6"/>
    </row>
    <row r="211" spans="1:11" ht="18" customHeight="1" thickBo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 ht="18" customHeight="1" x14ac:dyDescent="0.25">
      <c r="A212" s="6"/>
      <c r="B212" s="55" t="s">
        <v>122</v>
      </c>
      <c r="C212" s="74">
        <f t="array" aca="1" ref="C212:C214" ca="1">1+0*ROW(INDIRECT("1:3"))</f>
        <v>1</v>
      </c>
      <c r="D212" s="55" t="s">
        <v>123</v>
      </c>
      <c r="E212" s="77">
        <f t="array" ref="E212:G214" ca="1">1+IF(ISERROR(OFFSET(INDIRECT("A1"),0,0,3,3)),0,0)</f>
        <v>1</v>
      </c>
      <c r="F212" s="78">
        <f ca="1"/>
        <v>1</v>
      </c>
      <c r="G212" s="79">
        <f ca="1"/>
        <v>1</v>
      </c>
    </row>
    <row r="213" spans="1:11" ht="18" customHeight="1" x14ac:dyDescent="0.2">
      <c r="A213" s="6"/>
      <c r="B213" s="6"/>
      <c r="C213" s="75">
        <f ca="1"/>
        <v>1</v>
      </c>
      <c r="D213" s="6"/>
      <c r="E213" s="80">
        <f ca="1"/>
        <v>1</v>
      </c>
      <c r="F213" s="81">
        <f ca="1"/>
        <v>1</v>
      </c>
      <c r="G213" s="82">
        <f ca="1"/>
        <v>1</v>
      </c>
    </row>
    <row r="214" spans="1:11" ht="18" customHeight="1" thickBot="1" x14ac:dyDescent="0.25">
      <c r="A214" s="6"/>
      <c r="B214" s="6"/>
      <c r="C214" s="76">
        <f ca="1"/>
        <v>1</v>
      </c>
      <c r="D214" s="6"/>
      <c r="E214" s="83">
        <f ca="1"/>
        <v>1</v>
      </c>
      <c r="F214" s="84">
        <f ca="1"/>
        <v>1</v>
      </c>
      <c r="G214" s="85">
        <f ca="1"/>
        <v>1</v>
      </c>
    </row>
    <row r="215" spans="1:11" ht="18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 ht="18" customHeight="1" x14ac:dyDescent="0.2">
      <c r="A216" s="6"/>
      <c r="B216" s="93" t="s">
        <v>131</v>
      </c>
      <c r="C216" s="93"/>
      <c r="D216" s="93"/>
      <c r="E216" s="93"/>
      <c r="F216" s="93"/>
      <c r="G216" s="93"/>
      <c r="H216" s="93"/>
      <c r="I216" s="93"/>
      <c r="J216" s="93"/>
      <c r="K216" s="6"/>
    </row>
    <row r="217" spans="1:11" ht="18" customHeight="1" x14ac:dyDescent="0.2">
      <c r="A217" s="6"/>
      <c r="B217" s="93"/>
      <c r="C217" s="93"/>
      <c r="D217" s="93"/>
      <c r="E217" s="93"/>
      <c r="F217" s="93"/>
      <c r="G217" s="93"/>
      <c r="H217" s="93"/>
      <c r="I217" s="93"/>
      <c r="J217" s="93"/>
      <c r="K217" s="6"/>
    </row>
    <row r="218" spans="1:11" ht="18" customHeight="1" x14ac:dyDescent="0.2">
      <c r="A218" s="6"/>
      <c r="B218" s="93"/>
      <c r="C218" s="93"/>
      <c r="D218" s="93"/>
      <c r="E218" s="93"/>
      <c r="F218" s="93"/>
      <c r="G218" s="93"/>
      <c r="H218" s="93"/>
      <c r="I218" s="93"/>
      <c r="J218" s="93"/>
      <c r="K218" s="6"/>
    </row>
    <row r="219" spans="1:11" ht="18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 ht="18" customHeight="1" x14ac:dyDescent="0.2">
      <c r="A220" s="6"/>
      <c r="B220" s="54" t="s">
        <v>122</v>
      </c>
      <c r="C220" s="10" t="s">
        <v>127</v>
      </c>
      <c r="D220" s="11"/>
      <c r="E220" s="11"/>
      <c r="F220" s="12"/>
      <c r="G220" s="6"/>
      <c r="J220" s="6"/>
      <c r="K220" s="6"/>
    </row>
    <row r="221" spans="1:11" ht="18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ht="18" customHeight="1" x14ac:dyDescent="0.2">
      <c r="A222" s="6"/>
      <c r="B222" s="54" t="s">
        <v>124</v>
      </c>
      <c r="C222" s="10" t="s">
        <v>126</v>
      </c>
      <c r="D222" s="11"/>
      <c r="E222" s="11"/>
      <c r="F222" s="12"/>
      <c r="G222" s="6"/>
      <c r="J222" s="6"/>
      <c r="K222" s="6"/>
    </row>
    <row r="223" spans="1:11" ht="18" customHeight="1" thickBot="1" x14ac:dyDescent="0.25">
      <c r="A223" s="6"/>
      <c r="B223" s="6"/>
      <c r="C223" s="6"/>
      <c r="D223" s="6"/>
      <c r="E223" s="6"/>
      <c r="F223" s="6"/>
      <c r="G223" s="6"/>
      <c r="H223" s="6"/>
    </row>
    <row r="224" spans="1:11" ht="18" customHeight="1" x14ac:dyDescent="0.25">
      <c r="A224" s="6"/>
      <c r="B224" s="55" t="s">
        <v>122</v>
      </c>
      <c r="C224" s="74">
        <f t="array" ref="C224:C226">INDEX(1+0*_xlfn.MUNIT(3),0,1)</f>
        <v>1</v>
      </c>
      <c r="D224" s="55" t="s">
        <v>123</v>
      </c>
      <c r="E224" s="77">
        <f t="array" ref="E224:G226">1+0*_xlfn.MUNIT(3)</f>
        <v>1</v>
      </c>
      <c r="F224" s="78">
        <v>1</v>
      </c>
      <c r="G224" s="79">
        <v>1</v>
      </c>
    </row>
    <row r="225" spans="1:11" ht="18" customHeight="1" x14ac:dyDescent="0.2">
      <c r="A225" s="6"/>
      <c r="B225" s="6"/>
      <c r="C225" s="75">
        <v>1</v>
      </c>
      <c r="D225" s="6"/>
      <c r="E225" s="80">
        <v>1</v>
      </c>
      <c r="F225" s="81">
        <v>1</v>
      </c>
      <c r="G225" s="82">
        <v>1</v>
      </c>
    </row>
    <row r="226" spans="1:11" ht="18" customHeight="1" thickBot="1" x14ac:dyDescent="0.25">
      <c r="A226" s="6"/>
      <c r="B226" s="6"/>
      <c r="C226" s="76">
        <v>1</v>
      </c>
      <c r="D226" s="6"/>
      <c r="E226" s="83">
        <v>1</v>
      </c>
      <c r="F226" s="84">
        <v>1</v>
      </c>
      <c r="G226" s="85">
        <v>1</v>
      </c>
    </row>
    <row r="227" spans="1:11" ht="18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ht="18" customHeight="1" x14ac:dyDescent="0.2">
      <c r="A228" s="6"/>
      <c r="B228" s="35" t="s">
        <v>141</v>
      </c>
      <c r="C228" s="6"/>
      <c r="D228" s="6"/>
      <c r="E228" s="6"/>
      <c r="F228" s="6"/>
      <c r="G228" s="6"/>
      <c r="H228" s="6"/>
      <c r="I228" s="6"/>
      <c r="J228" s="6"/>
      <c r="K228" s="6"/>
    </row>
    <row r="229" spans="1:11" ht="18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ht="18" customHeight="1" x14ac:dyDescent="0.2">
      <c r="A230" s="6"/>
      <c r="B230" s="9" t="s">
        <v>138</v>
      </c>
      <c r="C230" s="10" t="s">
        <v>137</v>
      </c>
      <c r="D230" s="11"/>
      <c r="E230" s="11"/>
      <c r="F230" s="11"/>
      <c r="G230" s="12"/>
      <c r="J230" s="6"/>
      <c r="K230" s="6"/>
    </row>
    <row r="231" spans="1:11" ht="18" customHeight="1" thickBot="1" x14ac:dyDescent="0.25">
      <c r="A231" s="6"/>
      <c r="B231" s="24"/>
      <c r="C231" s="6"/>
      <c r="D231" s="6"/>
      <c r="E231" s="6"/>
      <c r="F231" s="6"/>
      <c r="G231" s="6"/>
      <c r="H231" s="6"/>
    </row>
    <row r="232" spans="1:11" ht="18" customHeight="1" x14ac:dyDescent="0.25">
      <c r="A232" s="6"/>
      <c r="B232" s="55" t="s">
        <v>142</v>
      </c>
      <c r="C232" s="74">
        <v>1</v>
      </c>
      <c r="D232" s="55" t="s">
        <v>143</v>
      </c>
      <c r="E232" s="77">
        <f t="array" ref="E232:H234">MMULT(C232:C234,TRANSPOSE(INDEX(1+0*_xlfn.MUNIT(4),0,1)))</f>
        <v>1</v>
      </c>
      <c r="F232" s="78">
        <v>1</v>
      </c>
      <c r="G232" s="78">
        <v>1</v>
      </c>
      <c r="H232" s="79">
        <v>1</v>
      </c>
    </row>
    <row r="233" spans="1:11" ht="18" customHeight="1" x14ac:dyDescent="0.2">
      <c r="A233" s="6"/>
      <c r="B233" s="6"/>
      <c r="C233" s="75">
        <v>10</v>
      </c>
      <c r="D233" s="6"/>
      <c r="E233" s="80">
        <v>10</v>
      </c>
      <c r="F233" s="81">
        <v>10</v>
      </c>
      <c r="G233" s="81">
        <v>10</v>
      </c>
      <c r="H233" s="87">
        <v>10</v>
      </c>
    </row>
    <row r="234" spans="1:11" ht="18" customHeight="1" thickBot="1" x14ac:dyDescent="0.25">
      <c r="A234" s="6"/>
      <c r="B234" s="6"/>
      <c r="C234" s="76">
        <v>100</v>
      </c>
      <c r="D234" s="6"/>
      <c r="E234" s="83">
        <v>100</v>
      </c>
      <c r="F234" s="84">
        <v>100</v>
      </c>
      <c r="G234" s="84">
        <v>100</v>
      </c>
      <c r="H234" s="86">
        <v>100</v>
      </c>
    </row>
    <row r="235" spans="1:11" ht="18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 ht="18" customHeight="1" x14ac:dyDescent="0.2">
      <c r="A236" s="6"/>
      <c r="B236" s="35" t="s">
        <v>140</v>
      </c>
      <c r="C236" s="6"/>
      <c r="D236" s="6"/>
      <c r="E236" s="6"/>
      <c r="F236" s="6"/>
      <c r="G236" s="6"/>
      <c r="H236" s="6"/>
      <c r="I236" s="6"/>
      <c r="J236" s="6"/>
      <c r="K236" s="6"/>
    </row>
    <row r="237" spans="1:11" ht="18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 ht="18" customHeight="1" x14ac:dyDescent="0.2">
      <c r="A238" s="6"/>
      <c r="B238" s="9" t="s">
        <v>138</v>
      </c>
      <c r="C238" s="10" t="s">
        <v>139</v>
      </c>
      <c r="D238" s="11"/>
      <c r="E238" s="11"/>
      <c r="F238" s="11"/>
      <c r="G238" s="12"/>
      <c r="J238" s="6"/>
      <c r="K238" s="6"/>
    </row>
    <row r="239" spans="1:11" ht="18" customHeight="1" thickBot="1" x14ac:dyDescent="0.25">
      <c r="A239" s="6"/>
      <c r="B239" s="6"/>
      <c r="C239" s="6"/>
      <c r="D239" s="6"/>
      <c r="E239" s="6"/>
      <c r="F239" s="6"/>
      <c r="G239" s="6"/>
      <c r="H239" s="6"/>
    </row>
    <row r="240" spans="1:11" ht="18" customHeight="1" thickBot="1" x14ac:dyDescent="0.3">
      <c r="A240" s="6"/>
      <c r="B240" s="6"/>
      <c r="C240" s="55" t="s">
        <v>142</v>
      </c>
      <c r="D240" s="88">
        <v>1</v>
      </c>
      <c r="E240" s="89">
        <v>10</v>
      </c>
      <c r="F240" s="89">
        <v>100</v>
      </c>
      <c r="G240" s="90">
        <v>1000</v>
      </c>
    </row>
    <row r="241" spans="1:11" ht="18" customHeight="1" thickBot="1" x14ac:dyDescent="0.25">
      <c r="A241" s="6"/>
      <c r="B241" s="6"/>
      <c r="C241" s="6"/>
    </row>
    <row r="242" spans="1:11" ht="18" customHeight="1" x14ac:dyDescent="0.25">
      <c r="A242" s="6"/>
      <c r="B242" s="6"/>
      <c r="C242" s="55" t="s">
        <v>143</v>
      </c>
      <c r="D242" s="77">
        <f t="array" ref="D242:G244">MMULT( INDEX(1+0*_xlfn.MUNIT(3),0,1), D240:G240)</f>
        <v>1</v>
      </c>
      <c r="E242" s="78">
        <v>10</v>
      </c>
      <c r="F242" s="78">
        <v>100</v>
      </c>
      <c r="G242" s="79">
        <v>1000</v>
      </c>
    </row>
    <row r="243" spans="1:11" ht="18" customHeight="1" x14ac:dyDescent="0.2">
      <c r="A243" s="6"/>
      <c r="B243" s="6"/>
      <c r="C243" s="6"/>
      <c r="D243" s="80">
        <v>1</v>
      </c>
      <c r="E243" s="81">
        <v>10</v>
      </c>
      <c r="F243" s="81">
        <v>100</v>
      </c>
      <c r="G243" s="87">
        <v>1000</v>
      </c>
    </row>
    <row r="244" spans="1:11" ht="18" customHeight="1" thickBot="1" x14ac:dyDescent="0.25">
      <c r="A244" s="6"/>
      <c r="B244" s="6"/>
      <c r="C244" s="6"/>
      <c r="D244" s="83">
        <v>1</v>
      </c>
      <c r="E244" s="84">
        <v>10</v>
      </c>
      <c r="F244" s="84">
        <v>100</v>
      </c>
      <c r="G244" s="86">
        <v>1000</v>
      </c>
    </row>
    <row r="245" spans="1:11" ht="18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ht="18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ht="18" customHeight="1" x14ac:dyDescent="0.2">
      <c r="A247" s="6"/>
      <c r="B247" s="35" t="s">
        <v>90</v>
      </c>
      <c r="C247" s="6"/>
      <c r="D247" s="6"/>
      <c r="E247" s="6"/>
      <c r="F247" s="6"/>
      <c r="G247" s="6"/>
      <c r="H247" s="6"/>
      <c r="I247" s="6"/>
      <c r="J247" s="6"/>
      <c r="K247" s="6"/>
    </row>
    <row r="248" spans="1:11" ht="18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ht="18" customHeight="1" x14ac:dyDescent="0.2">
      <c r="A249" s="6"/>
      <c r="B249" s="9" t="s">
        <v>132</v>
      </c>
      <c r="C249" s="10" t="s">
        <v>151</v>
      </c>
      <c r="D249" s="11"/>
      <c r="E249" s="11"/>
      <c r="F249" s="11"/>
      <c r="G249" s="11"/>
      <c r="H249" s="11"/>
      <c r="I249" s="12"/>
      <c r="J249" s="6"/>
      <c r="K249" s="6"/>
    </row>
    <row r="250" spans="1:11" ht="18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 ht="18" customHeight="1" x14ac:dyDescent="0.2">
      <c r="A251" s="6"/>
      <c r="B251" s="9" t="s">
        <v>133</v>
      </c>
      <c r="C251" s="10" t="s">
        <v>134</v>
      </c>
      <c r="D251" s="11"/>
      <c r="E251" s="11"/>
      <c r="F251" s="11"/>
      <c r="G251" s="11"/>
      <c r="H251" s="11"/>
      <c r="I251" s="12"/>
      <c r="J251" s="6"/>
      <c r="K251" s="6"/>
    </row>
    <row r="252" spans="1:11" ht="18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ht="18" customHeight="1" x14ac:dyDescent="0.2">
      <c r="A253" s="6"/>
      <c r="B253" s="6"/>
      <c r="C253" s="6"/>
      <c r="D253" s="18" t="s">
        <v>144</v>
      </c>
      <c r="E253" s="18" t="s">
        <v>145</v>
      </c>
      <c r="F253" s="18" t="s">
        <v>146</v>
      </c>
      <c r="G253" s="6"/>
      <c r="H253" s="31" t="s">
        <v>93</v>
      </c>
      <c r="J253" s="6"/>
      <c r="K253" s="6"/>
    </row>
    <row r="254" spans="1:11" ht="18" customHeight="1" x14ac:dyDescent="0.2">
      <c r="A254" s="6"/>
      <c r="C254" s="18" t="s">
        <v>147</v>
      </c>
      <c r="D254" s="52">
        <v>1</v>
      </c>
      <c r="E254" s="50">
        <v>10</v>
      </c>
      <c r="F254" s="50">
        <v>100</v>
      </c>
      <c r="G254" s="6"/>
      <c r="H254" s="48">
        <f t="array" ref="H254:H257">MMULT(D254:F257,INDEX(1+0*_xlfn.MUNIT(COLUMNS(D254:F257)),0,1))</f>
        <v>111</v>
      </c>
      <c r="I254" s="22"/>
      <c r="J254" s="6"/>
      <c r="K254" s="6"/>
    </row>
    <row r="255" spans="1:11" ht="18" customHeight="1" x14ac:dyDescent="0.2">
      <c r="A255" s="6"/>
      <c r="C255" s="18" t="s">
        <v>148</v>
      </c>
      <c r="D255" s="52">
        <v>2</v>
      </c>
      <c r="E255" s="50">
        <v>20</v>
      </c>
      <c r="F255" s="50">
        <v>200</v>
      </c>
      <c r="G255" s="6"/>
      <c r="H255" s="48">
        <v>222</v>
      </c>
      <c r="J255" s="6"/>
      <c r="K255" s="6"/>
    </row>
    <row r="256" spans="1:11" ht="18" customHeight="1" x14ac:dyDescent="0.2">
      <c r="A256" s="6"/>
      <c r="C256" s="18" t="s">
        <v>149</v>
      </c>
      <c r="D256" s="52">
        <v>4</v>
      </c>
      <c r="E256" s="50">
        <v>40</v>
      </c>
      <c r="F256" s="50">
        <v>400</v>
      </c>
      <c r="G256" s="6"/>
      <c r="H256" s="48">
        <v>444</v>
      </c>
      <c r="J256" s="6"/>
      <c r="K256" s="6"/>
    </row>
    <row r="257" spans="1:11" ht="18" customHeight="1" x14ac:dyDescent="0.2">
      <c r="A257" s="6"/>
      <c r="C257" s="18" t="s">
        <v>150</v>
      </c>
      <c r="D257" s="52">
        <v>8</v>
      </c>
      <c r="E257" s="50">
        <v>80</v>
      </c>
      <c r="F257" s="50">
        <v>800</v>
      </c>
      <c r="G257" s="6"/>
      <c r="H257" s="48">
        <v>888</v>
      </c>
      <c r="J257" s="6"/>
      <c r="K257" s="6"/>
    </row>
    <row r="258" spans="1:11" ht="18" customHeight="1" x14ac:dyDescent="0.2">
      <c r="A258" s="6"/>
      <c r="C258" s="6"/>
      <c r="D258" s="6"/>
      <c r="E258" s="6"/>
      <c r="F258" s="6"/>
      <c r="G258" s="6"/>
      <c r="I258" s="6"/>
      <c r="J258" s="6"/>
      <c r="K258" s="6"/>
    </row>
    <row r="259" spans="1:11" ht="18" customHeight="1" x14ac:dyDescent="0.2">
      <c r="A259" s="6"/>
      <c r="B259" s="53"/>
      <c r="C259" s="51" t="s">
        <v>94</v>
      </c>
      <c r="D259" s="48">
        <f t="array" ref="D259:F259">MMULT(TRANSPOSE(INDEX(1+0*_xlfn.MUNIT(ROWS(D254:F257)),0,1)),D254:F257)</f>
        <v>15</v>
      </c>
      <c r="E259" s="48">
        <v>150</v>
      </c>
      <c r="F259" s="48">
        <v>1500</v>
      </c>
      <c r="G259" s="22"/>
      <c r="H259" s="6"/>
      <c r="I259" s="6"/>
      <c r="J259" s="6"/>
      <c r="K259" s="6"/>
    </row>
    <row r="260" spans="1:11" ht="18" customHeight="1" x14ac:dyDescent="0.2">
      <c r="A260" s="6"/>
      <c r="I260" s="6"/>
      <c r="J260" s="6"/>
      <c r="K260" s="6"/>
    </row>
    <row r="261" spans="1:11" ht="18" customHeight="1" x14ac:dyDescent="0.2">
      <c r="A261" s="6"/>
      <c r="I261" s="6"/>
      <c r="J261" s="6"/>
      <c r="K261" s="6"/>
    </row>
    <row r="262" spans="1:11" ht="18" customHeight="1" x14ac:dyDescent="0.2">
      <c r="A262" s="6"/>
      <c r="B262" s="35" t="s">
        <v>95</v>
      </c>
      <c r="C262" s="6"/>
      <c r="D262" s="6"/>
      <c r="E262" s="6"/>
      <c r="F262" s="6"/>
      <c r="G262" s="6"/>
      <c r="H262" s="6"/>
      <c r="I262" s="6"/>
      <c r="J262" s="6"/>
      <c r="K262" s="6"/>
    </row>
    <row r="263" spans="1:11" ht="18" customHeight="1" x14ac:dyDescent="0.2">
      <c r="A263" s="6"/>
      <c r="B263" s="6"/>
      <c r="C263" s="6"/>
      <c r="D263" s="6"/>
      <c r="E263" s="6"/>
      <c r="F263" s="6"/>
      <c r="G263" s="6"/>
      <c r="J263" s="6"/>
      <c r="K263" s="6"/>
    </row>
    <row r="264" spans="1:11" ht="18" customHeight="1" x14ac:dyDescent="0.2">
      <c r="A264" s="6"/>
      <c r="B264" s="54" t="s">
        <v>153</v>
      </c>
      <c r="C264" s="10" t="s">
        <v>154</v>
      </c>
      <c r="D264" s="11"/>
      <c r="E264" s="11"/>
      <c r="F264" s="12"/>
      <c r="G264" s="6"/>
      <c r="J264" s="6"/>
      <c r="K264" s="6"/>
    </row>
    <row r="265" spans="1:11" ht="18" customHeight="1" thickBot="1" x14ac:dyDescent="0.25">
      <c r="A265" s="6"/>
      <c r="B265" s="6"/>
      <c r="H265" s="24"/>
      <c r="K265" s="6"/>
    </row>
    <row r="266" spans="1:11" ht="18" customHeight="1" x14ac:dyDescent="0.25">
      <c r="A266" s="6"/>
      <c r="B266" s="54" t="s">
        <v>152</v>
      </c>
      <c r="C266" s="56">
        <v>1</v>
      </c>
      <c r="D266" s="57">
        <v>2</v>
      </c>
      <c r="E266" s="55" t="s">
        <v>136</v>
      </c>
      <c r="F266" s="60">
        <v>2</v>
      </c>
      <c r="G266" s="55" t="s">
        <v>153</v>
      </c>
      <c r="H266" s="60">
        <f t="array" ref="H266:H267">MMULT(C266:D267,F266:F267)</f>
        <v>8</v>
      </c>
      <c r="K266" s="6"/>
    </row>
    <row r="267" spans="1:11" ht="18" customHeight="1" thickBot="1" x14ac:dyDescent="0.25">
      <c r="A267" s="6"/>
      <c r="B267" s="6"/>
      <c r="C267" s="58">
        <v>3</v>
      </c>
      <c r="D267" s="59">
        <v>4</v>
      </c>
      <c r="F267" s="61">
        <v>3</v>
      </c>
      <c r="H267" s="61">
        <v>18</v>
      </c>
      <c r="K267" s="6"/>
    </row>
    <row r="268" spans="1:11" ht="18" customHeight="1" x14ac:dyDescent="0.2">
      <c r="A268" s="6"/>
      <c r="B268" s="6"/>
      <c r="C268" s="6"/>
      <c r="K268" s="6"/>
    </row>
    <row r="269" spans="1:11" ht="18" customHeight="1" x14ac:dyDescent="0.2">
      <c r="A269" s="6"/>
      <c r="B269" s="6"/>
      <c r="C269" s="6"/>
      <c r="K269" s="6"/>
    </row>
    <row r="270" spans="1:11" ht="18" customHeight="1" x14ac:dyDescent="0.2">
      <c r="A270" s="6"/>
      <c r="B270" s="35" t="s">
        <v>97</v>
      </c>
      <c r="C270" s="6"/>
      <c r="D270" s="6"/>
      <c r="E270" s="6"/>
      <c r="F270" s="6"/>
      <c r="G270" s="6"/>
      <c r="H270" s="6"/>
      <c r="I270" s="6"/>
      <c r="J270" s="6"/>
      <c r="K270" s="6"/>
    </row>
    <row r="271" spans="1:11" ht="18" customHeight="1" thickBot="1" x14ac:dyDescent="0.25">
      <c r="A271" s="6"/>
      <c r="B271" s="6"/>
      <c r="C271" s="6"/>
      <c r="D271" s="6"/>
      <c r="E271" s="6"/>
      <c r="F271" s="6"/>
      <c r="G271" s="6"/>
      <c r="J271" s="6"/>
      <c r="K271" s="6"/>
    </row>
    <row r="272" spans="1:11" ht="18" customHeight="1" x14ac:dyDescent="0.2">
      <c r="A272" s="6"/>
      <c r="B272" s="54" t="s">
        <v>91</v>
      </c>
      <c r="C272" s="56">
        <v>1</v>
      </c>
      <c r="D272" s="57">
        <v>2</v>
      </c>
      <c r="E272" s="54" t="s">
        <v>98</v>
      </c>
      <c r="F272" s="56">
        <f t="array" ref="F272:G273">TRANSPOSE(C272:D273)</f>
        <v>1</v>
      </c>
      <c r="G272" s="57">
        <v>3</v>
      </c>
      <c r="K272" s="6"/>
    </row>
    <row r="273" spans="1:11" ht="18" customHeight="1" thickBot="1" x14ac:dyDescent="0.25">
      <c r="A273" s="6"/>
      <c r="B273" s="6"/>
      <c r="C273" s="58">
        <v>3</v>
      </c>
      <c r="D273" s="59">
        <v>4</v>
      </c>
      <c r="E273" s="6"/>
      <c r="F273" s="58">
        <v>2</v>
      </c>
      <c r="G273" s="59">
        <v>4</v>
      </c>
      <c r="K273" s="6"/>
    </row>
    <row r="274" spans="1:11" ht="18" customHeight="1" thickBot="1" x14ac:dyDescent="0.25">
      <c r="A274" s="6"/>
      <c r="B274" s="6"/>
      <c r="C274" s="6"/>
      <c r="K274" s="6"/>
    </row>
    <row r="275" spans="1:11" ht="18" customHeight="1" thickBot="1" x14ac:dyDescent="0.25">
      <c r="A275" s="6"/>
      <c r="B275" s="54" t="s">
        <v>92</v>
      </c>
      <c r="C275" s="62" t="s">
        <v>100</v>
      </c>
      <c r="E275" s="54" t="s">
        <v>99</v>
      </c>
      <c r="F275" s="64" t="str">
        <f t="array" ref="F275:G275">TRANSPOSE(C275:C276)</f>
        <v>This</v>
      </c>
      <c r="G275" s="65" t="str">
        <v>That</v>
      </c>
      <c r="K275" s="6"/>
    </row>
    <row r="276" spans="1:11" ht="18" customHeight="1" thickBot="1" x14ac:dyDescent="0.25">
      <c r="A276" s="6"/>
      <c r="B276" s="6"/>
      <c r="C276" s="63" t="s">
        <v>101</v>
      </c>
      <c r="E276" s="6"/>
      <c r="K276" s="6"/>
    </row>
    <row r="277" spans="1:11" ht="18" customHeight="1" x14ac:dyDescent="0.2">
      <c r="A277" s="6"/>
      <c r="B277" s="6"/>
      <c r="C277" s="6"/>
      <c r="K277" s="6"/>
    </row>
    <row r="278" spans="1:11" ht="18" customHeight="1" x14ac:dyDescent="0.2">
      <c r="A278" s="6"/>
      <c r="B278" s="6"/>
      <c r="C278" s="6"/>
      <c r="K278" s="6"/>
    </row>
    <row r="279" spans="1:11" ht="18" customHeight="1" x14ac:dyDescent="0.2">
      <c r="A279" s="6"/>
      <c r="B279" s="35" t="s">
        <v>108</v>
      </c>
      <c r="C279" s="6"/>
      <c r="D279" s="6"/>
      <c r="E279" s="6"/>
      <c r="F279" s="6"/>
      <c r="G279" s="6"/>
      <c r="H279" s="6"/>
      <c r="I279" s="6"/>
      <c r="J279" s="6"/>
      <c r="K279" s="6"/>
    </row>
    <row r="280" spans="1:11" ht="18" customHeight="1" x14ac:dyDescent="0.2">
      <c r="A280" s="6"/>
      <c r="B280" s="6"/>
      <c r="C280" s="6"/>
      <c r="D280" s="6"/>
      <c r="E280" s="6"/>
      <c r="F280" s="6"/>
      <c r="G280" s="6"/>
      <c r="J280" s="6"/>
      <c r="K280" s="6"/>
    </row>
    <row r="281" spans="1:11" ht="18" customHeight="1" x14ac:dyDescent="0.2">
      <c r="A281" s="6"/>
      <c r="B281" s="9" t="s">
        <v>1</v>
      </c>
      <c r="C281" s="10" t="s">
        <v>102</v>
      </c>
      <c r="D281" s="11"/>
      <c r="E281" s="11"/>
      <c r="F281" s="12"/>
      <c r="G281" s="6"/>
      <c r="H281" s="6"/>
      <c r="I281" s="6"/>
      <c r="J281" s="6"/>
      <c r="K281" s="6"/>
    </row>
    <row r="282" spans="1:11" ht="18" customHeight="1" thickBo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 ht="18" customHeight="1" x14ac:dyDescent="0.2">
      <c r="A283" s="6"/>
      <c r="B283" s="54" t="s">
        <v>91</v>
      </c>
      <c r="C283" s="56">
        <v>1</v>
      </c>
      <c r="D283" s="66">
        <v>56</v>
      </c>
      <c r="E283" s="57">
        <v>76</v>
      </c>
      <c r="F283" s="9" t="s">
        <v>114</v>
      </c>
      <c r="G283" s="71">
        <f t="array" ref="G283:I285">C283:E285*_xlfn.MUNIT(ROWS(C283:E285))</f>
        <v>1</v>
      </c>
      <c r="H283" s="66">
        <v>0</v>
      </c>
      <c r="I283" s="57">
        <v>0</v>
      </c>
      <c r="K283" s="6"/>
    </row>
    <row r="284" spans="1:11" ht="18" customHeight="1" x14ac:dyDescent="0.2">
      <c r="A284" s="6"/>
      <c r="B284" s="6"/>
      <c r="C284" s="67">
        <v>24</v>
      </c>
      <c r="D284" s="50">
        <v>2</v>
      </c>
      <c r="E284" s="68">
        <v>98</v>
      </c>
      <c r="F284" s="6"/>
      <c r="G284" s="67">
        <v>0</v>
      </c>
      <c r="H284" s="50">
        <v>2</v>
      </c>
      <c r="I284" s="68">
        <v>0</v>
      </c>
      <c r="J284" s="6"/>
      <c r="K284" s="6"/>
    </row>
    <row r="285" spans="1:11" ht="18" customHeight="1" thickBot="1" x14ac:dyDescent="0.25">
      <c r="A285" s="6"/>
      <c r="B285" s="6"/>
      <c r="C285" s="58">
        <v>34</v>
      </c>
      <c r="D285" s="69">
        <v>46</v>
      </c>
      <c r="E285" s="70">
        <v>3</v>
      </c>
      <c r="F285" s="6"/>
      <c r="G285" s="58">
        <v>0</v>
      </c>
      <c r="H285" s="69">
        <v>0</v>
      </c>
      <c r="I285" s="70">
        <v>3</v>
      </c>
      <c r="J285" s="6"/>
      <c r="K285" s="6"/>
    </row>
    <row r="286" spans="1:11" ht="18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 ht="18" customHeight="1" x14ac:dyDescent="0.2">
      <c r="A287" s="6"/>
      <c r="B287" s="35" t="s">
        <v>113</v>
      </c>
      <c r="C287" s="6"/>
      <c r="D287" s="6"/>
      <c r="E287" s="6"/>
      <c r="F287" s="6"/>
      <c r="G287" s="6"/>
      <c r="H287" s="6"/>
      <c r="I287" s="6"/>
      <c r="J287" s="6"/>
      <c r="K287" s="6"/>
    </row>
    <row r="288" spans="1:11" ht="18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 ht="18" customHeight="1" x14ac:dyDescent="0.2">
      <c r="A289" s="6"/>
      <c r="B289" s="9" t="s">
        <v>1</v>
      </c>
      <c r="C289" s="10" t="s">
        <v>112</v>
      </c>
      <c r="D289" s="11"/>
      <c r="E289" s="11"/>
      <c r="F289" s="12"/>
      <c r="G289" s="6"/>
      <c r="J289" s="6"/>
      <c r="K289" s="6"/>
    </row>
    <row r="290" spans="1:11" ht="18" customHeight="1" thickBo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 ht="18" customHeight="1" x14ac:dyDescent="0.2">
      <c r="A291" s="6"/>
      <c r="B291" s="20" t="s">
        <v>119</v>
      </c>
      <c r="C291" s="60">
        <v>1</v>
      </c>
      <c r="D291" s="9" t="s">
        <v>114</v>
      </c>
      <c r="E291" s="56">
        <f t="array" ref="E291:G293">_xlfn.MUNIT(ROWS(C291:C293))*C291:C293</f>
        <v>1</v>
      </c>
      <c r="F291" s="66">
        <v>0</v>
      </c>
      <c r="G291" s="57">
        <v>0</v>
      </c>
    </row>
    <row r="292" spans="1:11" ht="18" customHeight="1" x14ac:dyDescent="0.2">
      <c r="A292" s="6"/>
      <c r="B292" s="6"/>
      <c r="C292" s="72">
        <v>2</v>
      </c>
      <c r="D292" s="6"/>
      <c r="E292" s="67">
        <v>0</v>
      </c>
      <c r="F292" s="50">
        <v>2</v>
      </c>
      <c r="G292" s="68">
        <v>0</v>
      </c>
    </row>
    <row r="293" spans="1:11" ht="18" customHeight="1" thickBot="1" x14ac:dyDescent="0.25">
      <c r="A293" s="6"/>
      <c r="B293" s="6"/>
      <c r="C293" s="63">
        <v>3</v>
      </c>
      <c r="D293" s="6"/>
      <c r="E293" s="58">
        <v>0</v>
      </c>
      <c r="F293" s="69">
        <v>0</v>
      </c>
      <c r="G293" s="70">
        <v>3</v>
      </c>
    </row>
    <row r="294" spans="1:11" ht="18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 ht="18" customHeight="1" x14ac:dyDescent="0.2">
      <c r="A295" s="6"/>
      <c r="B295" s="35" t="s">
        <v>106</v>
      </c>
      <c r="C295" s="6"/>
      <c r="D295" s="6"/>
      <c r="E295" s="6"/>
      <c r="F295" s="6"/>
      <c r="G295" s="6"/>
      <c r="H295" s="6"/>
      <c r="I295" s="6"/>
      <c r="J295" s="6"/>
      <c r="K295" s="6"/>
    </row>
    <row r="296" spans="1:11" ht="18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 ht="18" customHeight="1" x14ac:dyDescent="0.2">
      <c r="A297" s="6"/>
      <c r="B297" s="9" t="s">
        <v>1</v>
      </c>
      <c r="C297" s="10" t="s">
        <v>105</v>
      </c>
      <c r="D297" s="11"/>
      <c r="E297" s="11"/>
      <c r="F297" s="12"/>
      <c r="G297" s="6"/>
      <c r="J297" s="6"/>
      <c r="K297" s="6"/>
    </row>
    <row r="298" spans="1:11" ht="18" customHeight="1" x14ac:dyDescent="0.2">
      <c r="A298" s="6"/>
      <c r="B298" s="54" t="s">
        <v>171</v>
      </c>
      <c r="C298" s="10" t="s">
        <v>177</v>
      </c>
      <c r="D298" s="110"/>
      <c r="E298" s="110"/>
      <c r="F298" s="110"/>
      <c r="G298" s="110"/>
      <c r="J298" s="6"/>
      <c r="K298" s="6"/>
    </row>
    <row r="299" spans="1:11" ht="18" customHeight="1" thickBo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ht="18" customHeight="1" x14ac:dyDescent="0.2">
      <c r="A300" s="6"/>
      <c r="B300" s="54" t="s">
        <v>118</v>
      </c>
      <c r="C300" s="56">
        <v>1</v>
      </c>
      <c r="D300" s="66">
        <v>56</v>
      </c>
      <c r="E300" s="57">
        <v>76</v>
      </c>
      <c r="F300" s="20" t="s">
        <v>104</v>
      </c>
      <c r="G300" s="60">
        <f t="array" aca="1" ref="G300:G302" ca="1">MMULT(C300:E302*_xlfn.MUNIT(ROWS(C300:E302)),(1+0*ROW(INDIRECT("1:"&amp;COLUMNS(C300:E302)))))</f>
        <v>1</v>
      </c>
      <c r="H300" s="6"/>
      <c r="K300" s="6"/>
    </row>
    <row r="301" spans="1:11" ht="18" customHeight="1" x14ac:dyDescent="0.2">
      <c r="A301" s="6"/>
      <c r="B301" s="6"/>
      <c r="C301" s="67">
        <v>24</v>
      </c>
      <c r="D301" s="50">
        <v>2</v>
      </c>
      <c r="E301" s="68">
        <v>98</v>
      </c>
      <c r="F301" s="6"/>
      <c r="G301" s="72">
        <f ca="1"/>
        <v>2</v>
      </c>
      <c r="H301" s="6"/>
      <c r="I301" s="6"/>
      <c r="J301" s="6"/>
      <c r="K301" s="6"/>
    </row>
    <row r="302" spans="1:11" ht="18" customHeight="1" thickBot="1" x14ac:dyDescent="0.25">
      <c r="A302" s="6"/>
      <c r="B302" s="6"/>
      <c r="C302" s="58">
        <v>34</v>
      </c>
      <c r="D302" s="69">
        <v>46</v>
      </c>
      <c r="E302" s="70">
        <v>3</v>
      </c>
      <c r="F302" s="6"/>
      <c r="G302" s="63">
        <f ca="1"/>
        <v>3</v>
      </c>
      <c r="H302" s="6"/>
      <c r="I302" s="6"/>
      <c r="J302" s="6"/>
      <c r="K302" s="6"/>
    </row>
    <row r="303" spans="1:11" ht="18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 ht="18" customHeight="1" x14ac:dyDescent="0.2">
      <c r="A304" s="6"/>
      <c r="B304" s="35" t="s">
        <v>107</v>
      </c>
      <c r="C304" s="6"/>
      <c r="D304" s="6"/>
      <c r="E304" s="6"/>
      <c r="F304" s="6"/>
      <c r="G304" s="6"/>
      <c r="H304" s="6"/>
      <c r="I304" s="6"/>
      <c r="J304" s="6"/>
      <c r="K304" s="6"/>
    </row>
    <row r="305" spans="1:11" ht="18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 ht="18" customHeight="1" x14ac:dyDescent="0.2">
      <c r="A306" s="6"/>
      <c r="B306" s="9" t="s">
        <v>1</v>
      </c>
      <c r="C306" s="10" t="s">
        <v>120</v>
      </c>
      <c r="D306" s="11"/>
      <c r="E306" s="11"/>
      <c r="F306" s="11"/>
      <c r="G306" s="11"/>
      <c r="H306" s="12"/>
      <c r="J306" s="6"/>
      <c r="K306" s="6"/>
    </row>
    <row r="307" spans="1:11" ht="18" customHeight="1" x14ac:dyDescent="0.2">
      <c r="A307" s="6"/>
      <c r="B307" s="54" t="s">
        <v>171</v>
      </c>
      <c r="C307" s="10" t="s">
        <v>178</v>
      </c>
      <c r="D307" s="110"/>
      <c r="E307" s="110"/>
      <c r="F307" s="110"/>
      <c r="G307" s="110"/>
      <c r="H307" s="110"/>
      <c r="J307" s="6"/>
      <c r="K307" s="6"/>
    </row>
    <row r="308" spans="1:11" ht="18" customHeight="1" thickBo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 ht="18" customHeight="1" x14ac:dyDescent="0.2">
      <c r="A309" s="6"/>
      <c r="B309" s="54" t="s">
        <v>91</v>
      </c>
      <c r="C309" s="56">
        <v>1</v>
      </c>
      <c r="D309" s="66">
        <v>56</v>
      </c>
      <c r="E309" s="57">
        <v>76</v>
      </c>
      <c r="F309" s="9" t="s">
        <v>103</v>
      </c>
      <c r="G309" s="50">
        <f t="array" ref="G309">SUM(C309:E311*_xlfn.MUNIT(ROWS(C309:E311)))</f>
        <v>6</v>
      </c>
      <c r="H309" s="6"/>
      <c r="I309" s="6"/>
      <c r="K309" s="6"/>
    </row>
    <row r="310" spans="1:11" ht="18" customHeight="1" x14ac:dyDescent="0.2">
      <c r="A310" s="6"/>
      <c r="B310" s="6"/>
      <c r="C310" s="67">
        <v>24</v>
      </c>
      <c r="D310" s="50">
        <v>2</v>
      </c>
      <c r="E310" s="68">
        <v>98</v>
      </c>
      <c r="F310" s="6"/>
      <c r="G310" s="50"/>
      <c r="H310" s="6"/>
      <c r="I310" s="6"/>
      <c r="J310" s="6"/>
      <c r="K310" s="6"/>
    </row>
    <row r="311" spans="1:11" ht="18" customHeight="1" thickBot="1" x14ac:dyDescent="0.25">
      <c r="A311" s="6"/>
      <c r="B311" s="6"/>
      <c r="C311" s="58">
        <v>34</v>
      </c>
      <c r="D311" s="69">
        <v>46</v>
      </c>
      <c r="E311" s="70">
        <v>3</v>
      </c>
      <c r="F311" s="6"/>
      <c r="G311" s="6"/>
      <c r="H311" s="6"/>
      <c r="I311" s="6"/>
      <c r="J311" s="6"/>
      <c r="K311" s="6"/>
    </row>
    <row r="312" spans="1:11" ht="18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 ht="18" customHeight="1" x14ac:dyDescent="0.2">
      <c r="A313" s="6"/>
      <c r="B313" s="35" t="s">
        <v>109</v>
      </c>
      <c r="C313" s="6"/>
      <c r="D313" s="6"/>
      <c r="E313" s="6"/>
      <c r="F313" s="6"/>
      <c r="G313" s="6"/>
      <c r="H313" s="6"/>
      <c r="I313" s="6"/>
      <c r="J313" s="6"/>
      <c r="K313" s="6"/>
    </row>
    <row r="314" spans="1:11" ht="18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 ht="18" customHeight="1" x14ac:dyDescent="0.2">
      <c r="A315" s="6"/>
      <c r="B315" s="9" t="s">
        <v>1</v>
      </c>
      <c r="C315" s="10" t="s">
        <v>110</v>
      </c>
      <c r="D315" s="11"/>
      <c r="E315" s="11"/>
      <c r="F315" s="12"/>
      <c r="G315" s="6"/>
      <c r="J315" s="6"/>
      <c r="K315" s="6"/>
    </row>
    <row r="316" spans="1:11" ht="18" customHeight="1" thickBo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 ht="18" customHeight="1" x14ac:dyDescent="0.2">
      <c r="A317" s="6"/>
      <c r="B317" s="54" t="s">
        <v>91</v>
      </c>
      <c r="C317" s="56">
        <v>1</v>
      </c>
      <c r="D317" s="66">
        <v>56</v>
      </c>
      <c r="E317" s="57">
        <v>76</v>
      </c>
      <c r="F317" s="54" t="s">
        <v>116</v>
      </c>
      <c r="G317" s="56">
        <f t="array" ref="G317:I319">MINVERSE(C317:E319)</f>
        <v>-1.753156226391582E-2</v>
      </c>
      <c r="H317" s="66">
        <v>1.2959804356799616E-2</v>
      </c>
      <c r="I317" s="57">
        <v>2.0779301697080151E-2</v>
      </c>
      <c r="K317" s="6"/>
    </row>
    <row r="318" spans="1:11" ht="18" customHeight="1" x14ac:dyDescent="0.2">
      <c r="A318" s="6"/>
      <c r="B318" s="6"/>
      <c r="C318" s="67">
        <v>24</v>
      </c>
      <c r="D318" s="50">
        <v>2</v>
      </c>
      <c r="E318" s="68">
        <v>98</v>
      </c>
      <c r="F318" s="6"/>
      <c r="G318" s="67">
        <v>1.2695000662009235E-2</v>
      </c>
      <c r="H318" s="50">
        <v>-1.0050857886087682E-2</v>
      </c>
      <c r="I318" s="68">
        <v>6.7213408412969142E-3</v>
      </c>
      <c r="J318" s="6"/>
      <c r="K318" s="6"/>
    </row>
    <row r="319" spans="1:11" ht="18" customHeight="1" thickBot="1" x14ac:dyDescent="0.25">
      <c r="A319" s="6"/>
      <c r="B319" s="6"/>
      <c r="C319" s="58">
        <v>34</v>
      </c>
      <c r="D319" s="69">
        <v>46</v>
      </c>
      <c r="E319" s="70">
        <v>3</v>
      </c>
      <c r="F319" s="6"/>
      <c r="G319" s="58">
        <v>4.0343621735710348E-3</v>
      </c>
      <c r="H319" s="69">
        <v>7.235371542948823E-3</v>
      </c>
      <c r="I319" s="70">
        <v>-5.2259788001277289E-3</v>
      </c>
      <c r="J319" s="6"/>
      <c r="K319" s="6"/>
    </row>
    <row r="320" spans="1:11" ht="18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 ht="18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 ht="18" customHeight="1" x14ac:dyDescent="0.2">
      <c r="A322" s="6"/>
      <c r="B322" s="35" t="s">
        <v>111</v>
      </c>
      <c r="C322" s="6"/>
      <c r="D322" s="6"/>
      <c r="E322" s="6"/>
      <c r="F322" s="6"/>
      <c r="G322" s="6"/>
      <c r="H322" s="6"/>
      <c r="I322" s="6"/>
      <c r="J322" s="6"/>
      <c r="K322" s="6"/>
    </row>
    <row r="323" spans="1:11" ht="18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 ht="18" customHeight="1" x14ac:dyDescent="0.2">
      <c r="A324" s="6"/>
      <c r="B324" s="9" t="s">
        <v>1</v>
      </c>
      <c r="C324" s="10" t="s">
        <v>117</v>
      </c>
      <c r="D324" s="11"/>
      <c r="E324" s="11"/>
      <c r="F324" s="12"/>
      <c r="G324" s="6"/>
      <c r="J324" s="6"/>
      <c r="K324" s="6"/>
    </row>
    <row r="325" spans="1:11" ht="18" customHeight="1" thickBo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 ht="18" customHeight="1" x14ac:dyDescent="0.2">
      <c r="A326" s="6"/>
      <c r="B326" s="54" t="s">
        <v>91</v>
      </c>
      <c r="C326" s="56">
        <v>1</v>
      </c>
      <c r="D326" s="66">
        <v>56</v>
      </c>
      <c r="E326" s="57">
        <v>76</v>
      </c>
      <c r="F326" s="54" t="s">
        <v>115</v>
      </c>
      <c r="G326" s="50">
        <f>MDETERM(C326:E328)</f>
        <v>256793.99999999997</v>
      </c>
      <c r="H326" s="6"/>
      <c r="I326" s="6"/>
      <c r="K326" s="6"/>
    </row>
    <row r="327" spans="1:11" ht="18" customHeight="1" x14ac:dyDescent="0.2">
      <c r="A327" s="6"/>
      <c r="B327" s="6"/>
      <c r="C327" s="67">
        <v>24</v>
      </c>
      <c r="D327" s="50">
        <v>2</v>
      </c>
      <c r="E327" s="68">
        <v>98</v>
      </c>
      <c r="F327" s="6"/>
      <c r="G327" s="6"/>
      <c r="H327" s="6"/>
      <c r="I327" s="6"/>
      <c r="J327" s="6"/>
      <c r="K327" s="6"/>
    </row>
    <row r="328" spans="1:11" ht="18" customHeight="1" thickBot="1" x14ac:dyDescent="0.25">
      <c r="A328" s="6"/>
      <c r="B328" s="6"/>
      <c r="C328" s="58">
        <v>34</v>
      </c>
      <c r="D328" s="69">
        <v>46</v>
      </c>
      <c r="E328" s="70">
        <v>3</v>
      </c>
      <c r="F328" s="6"/>
      <c r="G328" s="6"/>
      <c r="H328" s="6"/>
      <c r="I328" s="6"/>
      <c r="J328" s="6"/>
      <c r="K328" s="6"/>
    </row>
    <row r="329" spans="1:11" ht="18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 ht="18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 ht="18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 ht="18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 ht="21" customHeight="1" x14ac:dyDescent="0.2">
      <c r="A333" s="5"/>
      <c r="B333" s="5"/>
      <c r="C333" s="5" t="s">
        <v>2</v>
      </c>
      <c r="D333" s="5"/>
      <c r="E333" s="5"/>
      <c r="F333" s="5"/>
      <c r="G333" s="5"/>
      <c r="H333" s="5"/>
      <c r="I333" s="5"/>
      <c r="J333" s="5"/>
      <c r="K333" s="6"/>
    </row>
    <row r="334" spans="1:11" ht="18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 ht="18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 ht="18" customHeight="1" x14ac:dyDescent="0.2">
      <c r="A336" s="6"/>
      <c r="B336" s="15" t="s">
        <v>3</v>
      </c>
      <c r="C336" s="16" t="s">
        <v>164</v>
      </c>
    </row>
    <row r="337" spans="1:11" ht="18" customHeight="1" x14ac:dyDescent="0.2">
      <c r="A337" s="6"/>
      <c r="B337" s="6"/>
      <c r="C337" s="17"/>
      <c r="D337" s="6"/>
      <c r="E337" s="6"/>
      <c r="F337" s="6"/>
      <c r="G337" s="6"/>
      <c r="H337" s="6"/>
      <c r="I337" s="6"/>
      <c r="J337" s="6"/>
      <c r="K337" s="6"/>
    </row>
  </sheetData>
  <mergeCells count="15">
    <mergeCell ref="C167:I169"/>
    <mergeCell ref="B216:J218"/>
    <mergeCell ref="B190:J193"/>
    <mergeCell ref="B110:J113"/>
    <mergeCell ref="C125:F126"/>
    <mergeCell ref="C130:F132"/>
    <mergeCell ref="B137:J139"/>
    <mergeCell ref="C156:I158"/>
    <mergeCell ref="B141:J142"/>
    <mergeCell ref="B4:J6"/>
    <mergeCell ref="B40:J40"/>
    <mergeCell ref="B14:J15"/>
    <mergeCell ref="B83:J85"/>
    <mergeCell ref="C68:I70"/>
    <mergeCell ref="C77:F78"/>
  </mergeCells>
  <hyperlinks>
    <hyperlink ref="B2" r:id="rId1" xr:uid="{00000000-0004-0000-0000-000000000000}"/>
    <hyperlink ref="C336" r:id="rId2" xr:uid="{00000000-0004-0000-0000-000001000000}"/>
    <hyperlink ref="C59" r:id="rId3" location="maxif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Array Formula Examples</dc:title>
  <dc:creator/>
  <dc:description>(c) 2018 Vertex42 LLC. All Rights Reserved.</dc:description>
  <cp:lastModifiedBy/>
  <dcterms:created xsi:type="dcterms:W3CDTF">2015-06-05T18:17:20Z</dcterms:created>
  <dcterms:modified xsi:type="dcterms:W3CDTF">2023-12-15T06:10:34Z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Source">
    <vt:lpwstr>https://www.vertex42.com/blog/excel-formulas/array-formulas.html</vt:lpwstr>
  </property>
  <property fmtid="{D5CDD505-2E9C-101B-9397-08002B2CF9AE}" pid="4" name="Version">
    <vt:lpwstr>1.0.0</vt:lpwstr>
  </property>
</Properties>
</file>