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95" windowHeight="11760" activeTab="0"/>
  </bookViews>
  <sheets>
    <sheet name="YearlyEventCalendar" sheetId="1" r:id="rId1"/>
  </sheets>
  <definedNames>
    <definedName name="_xlnm.Print_Area" localSheetId="0">'YearlyEventCalendar'!$A$6:$Z$43</definedName>
    <definedName name="valuevx">42.314159</definedName>
  </definedNames>
  <calcPr fullCalcOnLoad="1"/>
</workbook>
</file>

<file path=xl/comments1.xml><?xml version="1.0" encoding="utf-8"?>
<comments xmlns="http://schemas.openxmlformats.org/spreadsheetml/2006/main">
  <authors>
    <author>Jon</author>
  </authors>
  <commentList>
    <comment ref="Q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<sst xmlns="http://schemas.openxmlformats.org/spreadsheetml/2006/main" count="46" uniqueCount="41">
  <si>
    <t>www.vertex42.com/calendars</t>
  </si>
  <si>
    <t>Year</t>
  </si>
  <si>
    <t>Start Day</t>
  </si>
  <si>
    <t>[42]</t>
  </si>
  <si>
    <t>Month</t>
  </si>
  <si>
    <t>© 2005-2009 Vertex42 LLC</t>
  </si>
  <si>
    <t>Events / Holidays</t>
  </si>
  <si>
    <t>Date</t>
  </si>
  <si>
    <t>Description</t>
  </si>
  <si>
    <t>Taxes Due</t>
  </si>
  <si>
    <t>Daylight Savings</t>
  </si>
  <si>
    <t>Admin Assistants Day</t>
  </si>
  <si>
    <t>Thanksgiving</t>
  </si>
  <si>
    <t>ML King Day</t>
  </si>
  <si>
    <t>Mother's Day</t>
  </si>
  <si>
    <t>Father's Day</t>
  </si>
  <si>
    <t>Labor Day</t>
  </si>
  <si>
    <t>President's Day</t>
  </si>
  <si>
    <t>Columbus Day</t>
  </si>
  <si>
    <t>Memorial Day</t>
  </si>
  <si>
    <t>Christmas Eve</t>
  </si>
  <si>
    <t>Halloween</t>
  </si>
  <si>
    <t>Christmas Day</t>
  </si>
  <si>
    <t>New Year's Eve</t>
  </si>
  <si>
    <t>New Year's Day</t>
  </si>
  <si>
    <t>St. Patrick's Day</t>
  </si>
  <si>
    <t>April Fool's Day</t>
  </si>
  <si>
    <t>Independence Day</t>
  </si>
  <si>
    <t>Veterans Day</t>
  </si>
  <si>
    <t>Valentines Day</t>
  </si>
  <si>
    <t>Patriot Day</t>
  </si>
  <si>
    <t>Kwanzaa Begins</t>
  </si>
  <si>
    <t>Vernal equinox</t>
  </si>
  <si>
    <t>June Solstice</t>
  </si>
  <si>
    <t>Autumnal equinox</t>
  </si>
  <si>
    <t>December Solstice</t>
  </si>
  <si>
    <t>Easter</t>
  </si>
  <si>
    <t>Chinese New Year</t>
  </si>
  <si>
    <t>1=Sunday, 2=Monday, etc.</t>
  </si>
  <si>
    <t>Yearly Event Calendar</t>
  </si>
  <si>
    <t>© 2011 Vertex42.com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</si>
</sst>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mmmm\,\ \'yy"/>
    <numFmt numFmtId="168" formatCode="mmmm\ \'yy"/>
    <numFmt numFmtId="169" formatCode="m/d/yy;@"/>
  </numFmts>
  <fonts count="23">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u val="single"/>
      <sz val="8"/>
      <color indexed="12"/>
      <name val="Verdana"/>
      <family val="2"/>
    </font>
    <font>
      <b/>
      <sz val="10"/>
      <name val="Verdana"/>
      <family val="2"/>
    </font>
    <font>
      <sz val="10"/>
      <name val="Verdana"/>
      <family val="2"/>
    </font>
    <font>
      <i/>
      <sz val="8"/>
      <name val="Arial"/>
      <family val="2"/>
    </font>
    <font>
      <b/>
      <sz val="12"/>
      <color indexed="9"/>
      <name val="Century Gothic"/>
      <family val="2"/>
    </font>
    <font>
      <sz val="9"/>
      <name val="Arial"/>
      <family val="2"/>
    </font>
    <font>
      <u val="single"/>
      <sz val="10"/>
      <color indexed="36"/>
      <name val="Arial"/>
      <family val="0"/>
    </font>
    <font>
      <b/>
      <sz val="16"/>
      <color indexed="60"/>
      <name val="Arial"/>
      <family val="2"/>
    </font>
    <font>
      <b/>
      <sz val="28"/>
      <color indexed="60"/>
      <name val="Verdana"/>
      <family val="2"/>
    </font>
    <font>
      <b/>
      <sz val="10"/>
      <name val="Arial"/>
      <family val="2"/>
    </font>
    <font>
      <b/>
      <sz val="10"/>
      <color indexed="9"/>
      <name val="Arial"/>
      <family val="2"/>
    </font>
    <font>
      <b/>
      <sz val="10"/>
      <color indexed="60"/>
      <name val="Arial"/>
      <family val="2"/>
    </font>
    <font>
      <b/>
      <sz val="8"/>
      <color indexed="10"/>
      <name val="Tahoma"/>
      <family val="2"/>
    </font>
    <font>
      <sz val="8"/>
      <color indexed="10"/>
      <name val="Tahoma"/>
      <family val="2"/>
    </font>
    <font>
      <i/>
      <sz val="8"/>
      <name val="Tahoma"/>
      <family val="2"/>
    </font>
    <font>
      <sz val="2"/>
      <color indexed="9"/>
      <name val="Arial"/>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53"/>
        <bgColor indexed="64"/>
      </patternFill>
    </fill>
    <fill>
      <patternFill patternType="solid">
        <fgColor indexed="9"/>
        <bgColor indexed="64"/>
      </patternFill>
    </fill>
  </fills>
  <borders count="12">
    <border>
      <left/>
      <right/>
      <top/>
      <bottom/>
      <diagonal/>
    </border>
    <border>
      <left style="thin">
        <color indexed="55"/>
      </left>
      <right style="thin">
        <color indexed="55"/>
      </right>
      <top style="thin">
        <color indexed="55"/>
      </top>
      <bottom style="thin">
        <color indexed="55"/>
      </bottom>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1" fillId="2" borderId="0" xfId="0" applyFont="1" applyFill="1" applyBorder="1" applyAlignment="1">
      <alignment horizontal="center"/>
    </xf>
    <xf numFmtId="164" fontId="11" fillId="0" borderId="1" xfId="0" applyNumberFormat="1" applyFont="1" applyBorder="1" applyAlignment="1">
      <alignment horizontal="center"/>
    </xf>
    <xf numFmtId="0" fontId="13" fillId="2" borderId="2" xfId="0" applyFont="1" applyFill="1" applyBorder="1" applyAlignment="1" applyProtection="1">
      <alignment vertical="center"/>
      <protection/>
    </xf>
    <xf numFmtId="0" fontId="2" fillId="0" borderId="0" xfId="0" applyFont="1" applyAlignment="1">
      <alignment horizontal="right"/>
    </xf>
    <xf numFmtId="0" fontId="6" fillId="0" borderId="0" xfId="20" applyFont="1" applyAlignment="1">
      <alignment/>
    </xf>
    <xf numFmtId="0" fontId="11" fillId="2" borderId="3" xfId="0" applyFont="1" applyFill="1" applyBorder="1" applyAlignment="1">
      <alignment horizontal="center"/>
    </xf>
    <xf numFmtId="0" fontId="11" fillId="2" borderId="4" xfId="0" applyFont="1" applyFill="1" applyBorder="1" applyAlignment="1">
      <alignment horizontal="center"/>
    </xf>
    <xf numFmtId="0" fontId="16" fillId="3" borderId="0" xfId="0" applyFont="1" applyFill="1" applyAlignment="1">
      <alignment/>
    </xf>
    <xf numFmtId="0" fontId="16" fillId="3" borderId="0" xfId="0" applyFont="1" applyFill="1" applyAlignment="1">
      <alignment horizontal="center"/>
    </xf>
    <xf numFmtId="0" fontId="15" fillId="0" borderId="0" xfId="0" applyFont="1" applyFill="1" applyAlignment="1">
      <alignment/>
    </xf>
    <xf numFmtId="0" fontId="17" fillId="0" borderId="0" xfId="0" applyFont="1" applyFill="1" applyAlignment="1">
      <alignment/>
    </xf>
    <xf numFmtId="169" fontId="2" fillId="0" borderId="0" xfId="0" applyNumberFormat="1" applyFont="1" applyFill="1" applyAlignment="1">
      <alignment horizontal="center"/>
    </xf>
    <xf numFmtId="0" fontId="2" fillId="0" borderId="0" xfId="0" applyFont="1" applyFill="1" applyAlignment="1">
      <alignment/>
    </xf>
    <xf numFmtId="0" fontId="6" fillId="4" borderId="5" xfId="20" applyFont="1" applyFill="1" applyBorder="1" applyAlignment="1" applyProtection="1">
      <alignment/>
      <protection/>
    </xf>
    <xf numFmtId="0" fontId="0" fillId="4" borderId="0" xfId="0" applyFill="1" applyAlignment="1">
      <alignment/>
    </xf>
    <xf numFmtId="0" fontId="9" fillId="4" borderId="0" xfId="0" applyFont="1" applyFill="1" applyAlignment="1">
      <alignment/>
    </xf>
    <xf numFmtId="0" fontId="21" fillId="0" borderId="0" xfId="0" applyFont="1" applyAlignment="1">
      <alignment/>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lignment horizontal="center"/>
    </xf>
    <xf numFmtId="0" fontId="7" fillId="4" borderId="0" xfId="0" applyFont="1" applyFill="1" applyBorder="1" applyAlignment="1">
      <alignment horizontal="center"/>
    </xf>
    <xf numFmtId="0" fontId="2" fillId="4" borderId="5" xfId="0" applyFont="1" applyFill="1" applyBorder="1" applyAlignment="1">
      <alignment horizontal="right"/>
    </xf>
    <xf numFmtId="0" fontId="8" fillId="4" borderId="0" xfId="0" applyFont="1" applyFill="1" applyBorder="1" applyAlignment="1">
      <alignment horizontal="center"/>
    </xf>
    <xf numFmtId="0" fontId="14" fillId="0" borderId="2" xfId="0" applyFont="1" applyFill="1" applyBorder="1" applyAlignment="1">
      <alignment horizontal="center"/>
    </xf>
    <xf numFmtId="168" fontId="10" fillId="3" borderId="9" xfId="0" applyNumberFormat="1" applyFont="1" applyFill="1" applyBorder="1" applyAlignment="1">
      <alignment horizontal="center" vertical="center"/>
    </xf>
    <xf numFmtId="168" fontId="10" fillId="3" borderId="10" xfId="0" applyNumberFormat="1" applyFont="1" applyFill="1" applyBorder="1" applyAlignment="1">
      <alignment horizontal="center" vertical="center"/>
    </xf>
    <xf numFmtId="168" fontId="10" fillId="3" borderId="11"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E4E8F3"/>
        </patternFill>
      </fill>
      <border/>
    </dxf>
    <dxf>
      <fill>
        <patternFill>
          <bgColor rgb="FFFAC8D7"/>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171450</xdr:colOff>
      <xdr:row>0</xdr:row>
      <xdr:rowOff>0</xdr:rowOff>
    </xdr:from>
    <xdr:to>
      <xdr:col>22</xdr:col>
      <xdr:colOff>219075</xdr:colOff>
      <xdr:row>0</xdr:row>
      <xdr:rowOff>266700</xdr:rowOff>
    </xdr:to>
    <xdr:pic>
      <xdr:nvPicPr>
        <xdr:cNvPr id="1" name="Picture 1">
          <a:hlinkClick r:id="rId3"/>
        </xdr:cNvPr>
        <xdr:cNvPicPr preferRelativeResize="1">
          <a:picLocks noChangeAspect="1"/>
        </xdr:cNvPicPr>
      </xdr:nvPicPr>
      <xdr:blipFill>
        <a:blip r:embed="rId1"/>
        <a:stretch>
          <a:fillRect/>
        </a:stretch>
      </xdr:blipFill>
      <xdr:spPr>
        <a:xfrm>
          <a:off x="4057650" y="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workbookViewId="0" topLeftCell="A1">
      <selection activeCell="A4" sqref="A4:C4"/>
    </sheetView>
  </sheetViews>
  <sheetFormatPr defaultColWidth="9.140625" defaultRowHeight="12.75"/>
  <cols>
    <col min="1" max="23" width="3.421875" style="0" customWidth="1"/>
    <col min="24" max="24" width="3.00390625" style="0" customWidth="1"/>
    <col min="25" max="25" width="9.00390625" style="0" customWidth="1"/>
    <col min="26" max="26" width="22.421875" style="0" customWidth="1"/>
  </cols>
  <sheetData>
    <row r="1" spans="1:23" ht="23.25" customHeight="1">
      <c r="A1" s="3" t="s">
        <v>39</v>
      </c>
      <c r="B1" s="3"/>
      <c r="C1" s="3"/>
      <c r="D1" s="3"/>
      <c r="E1" s="3"/>
      <c r="F1" s="3"/>
      <c r="G1" s="3"/>
      <c r="H1" s="3"/>
      <c r="I1" s="3"/>
      <c r="J1" s="3"/>
      <c r="K1" s="3"/>
      <c r="L1" s="3"/>
      <c r="M1" s="3"/>
      <c r="N1" s="3"/>
      <c r="O1" s="3"/>
      <c r="P1" s="3"/>
      <c r="Q1" s="3"/>
      <c r="R1" s="3"/>
      <c r="S1" s="3"/>
      <c r="T1" s="3"/>
      <c r="U1" s="3"/>
      <c r="V1" s="3"/>
      <c r="W1" s="3"/>
    </row>
    <row r="2" spans="1:23" ht="12.75">
      <c r="A2" s="14" t="s">
        <v>0</v>
      </c>
      <c r="B2" s="14"/>
      <c r="C2" s="14"/>
      <c r="D2" s="14"/>
      <c r="E2" s="14"/>
      <c r="F2" s="14"/>
      <c r="G2" s="15"/>
      <c r="H2" s="15"/>
      <c r="I2" s="15"/>
      <c r="J2" s="15"/>
      <c r="K2" s="15"/>
      <c r="L2" s="15"/>
      <c r="M2" s="15"/>
      <c r="N2" s="15"/>
      <c r="O2" s="15"/>
      <c r="P2" s="15"/>
      <c r="Q2" s="22" t="s">
        <v>5</v>
      </c>
      <c r="R2" s="22"/>
      <c r="S2" s="22"/>
      <c r="T2" s="22"/>
      <c r="U2" s="22"/>
      <c r="V2" s="22"/>
      <c r="W2" s="22"/>
    </row>
    <row r="3" spans="1:23" ht="12.75">
      <c r="A3" s="21" t="s">
        <v>1</v>
      </c>
      <c r="B3" s="21"/>
      <c r="C3" s="21"/>
      <c r="D3" s="15"/>
      <c r="E3" s="21" t="s">
        <v>4</v>
      </c>
      <c r="F3" s="21"/>
      <c r="G3" s="21"/>
      <c r="H3" s="15"/>
      <c r="I3" s="23" t="s">
        <v>2</v>
      </c>
      <c r="J3" s="23"/>
      <c r="K3" s="23"/>
      <c r="L3" s="15"/>
      <c r="M3" s="15"/>
      <c r="N3" s="15"/>
      <c r="O3" s="15"/>
      <c r="P3" s="15"/>
      <c r="Q3" s="15"/>
      <c r="R3" s="15"/>
      <c r="S3" s="15"/>
      <c r="T3" s="15"/>
      <c r="U3" s="15"/>
      <c r="V3" s="15"/>
      <c r="W3" s="15"/>
    </row>
    <row r="4" spans="1:23" ht="12.75">
      <c r="A4" s="18">
        <v>2014</v>
      </c>
      <c r="B4" s="19"/>
      <c r="C4" s="20"/>
      <c r="D4" s="15"/>
      <c r="E4" s="18">
        <v>8</v>
      </c>
      <c r="F4" s="19"/>
      <c r="G4" s="20"/>
      <c r="H4" s="15"/>
      <c r="I4" s="18">
        <v>1</v>
      </c>
      <c r="J4" s="19"/>
      <c r="K4" s="20"/>
      <c r="L4" s="16" t="s">
        <v>38</v>
      </c>
      <c r="M4" s="15"/>
      <c r="N4" s="15"/>
      <c r="O4" s="15"/>
      <c r="P4" s="15"/>
      <c r="Q4" s="15"/>
      <c r="R4" s="15"/>
      <c r="S4" s="15"/>
      <c r="T4" s="15"/>
      <c r="U4" s="15"/>
      <c r="V4" s="15"/>
      <c r="W4" s="15"/>
    </row>
    <row r="6" spans="1:23" ht="35.25">
      <c r="A6" s="24" t="str">
        <f>IF($E$4=1,A4,A4&amp;"-"&amp;A4+1)</f>
        <v>2014-2015</v>
      </c>
      <c r="B6" s="24"/>
      <c r="C6" s="24"/>
      <c r="D6" s="24"/>
      <c r="E6" s="24"/>
      <c r="F6" s="24"/>
      <c r="G6" s="24"/>
      <c r="H6" s="24"/>
      <c r="I6" s="24"/>
      <c r="J6" s="24"/>
      <c r="K6" s="24"/>
      <c r="L6" s="24"/>
      <c r="M6" s="24"/>
      <c r="N6" s="24"/>
      <c r="O6" s="24"/>
      <c r="P6" s="24"/>
      <c r="Q6" s="24"/>
      <c r="R6" s="24"/>
      <c r="S6" s="24"/>
      <c r="T6" s="24"/>
      <c r="U6" s="24"/>
      <c r="V6" s="24"/>
      <c r="W6" s="24"/>
    </row>
    <row r="7" spans="25:26" ht="12.75">
      <c r="Y7" s="11" t="s">
        <v>6</v>
      </c>
      <c r="Z7" s="10"/>
    </row>
    <row r="8" spans="1:26" ht="15">
      <c r="A8" s="25">
        <f>DATE($A$4,$E$4,1)</f>
        <v>41852</v>
      </c>
      <c r="B8" s="26"/>
      <c r="C8" s="26"/>
      <c r="D8" s="26"/>
      <c r="E8" s="26"/>
      <c r="F8" s="26"/>
      <c r="G8" s="27"/>
      <c r="I8" s="25">
        <f>DATE(YEAR(A8+35),MONTH(A8+35),1)</f>
        <v>41883</v>
      </c>
      <c r="J8" s="26"/>
      <c r="K8" s="26"/>
      <c r="L8" s="26"/>
      <c r="M8" s="26"/>
      <c r="N8" s="26"/>
      <c r="O8" s="27"/>
      <c r="Q8" s="25">
        <f>DATE(YEAR(I8+35),MONTH(I8+35),1)</f>
        <v>41913</v>
      </c>
      <c r="R8" s="26"/>
      <c r="S8" s="26"/>
      <c r="T8" s="26"/>
      <c r="U8" s="26"/>
      <c r="V8" s="26"/>
      <c r="W8" s="27"/>
      <c r="Y8" s="9" t="s">
        <v>7</v>
      </c>
      <c r="Z8" s="8" t="s">
        <v>8</v>
      </c>
    </row>
    <row r="9" spans="1:26" ht="12.75">
      <c r="A9" s="6" t="str">
        <f>INDEX({"Su","M","Tu","W","Th","F","Sa"},1+MOD($I$4+1-2,7))</f>
        <v>Su</v>
      </c>
      <c r="B9" s="6" t="str">
        <f>INDEX({"Su","M","Tu","W","Th","F","Sa"},1+MOD($I$4+2-2,7))</f>
        <v>M</v>
      </c>
      <c r="C9" s="6" t="str">
        <f>INDEX({"Su","M","Tu","W","Th","F","Sa"},1+MOD($I$4+3-2,7))</f>
        <v>Tu</v>
      </c>
      <c r="D9" s="6" t="str">
        <f>INDEX({"Su","M","Tu","W","Th","F","Sa"},1+MOD($I$4+4-2,7))</f>
        <v>W</v>
      </c>
      <c r="E9" s="6" t="str">
        <f>INDEX({"Su","M","Tu","W","Th","F","Sa"},1+MOD($I$4+5-2,7))</f>
        <v>Th</v>
      </c>
      <c r="F9" s="6" t="str">
        <f>INDEX({"Su","M","Tu","W","Th","F","Sa"},1+MOD($I$4+6-2,7))</f>
        <v>F</v>
      </c>
      <c r="G9" s="6" t="str">
        <f>INDEX({"Su","M","Tu","W","Th","F","Sa"},1+MOD($I$4+7-2,7))</f>
        <v>Sa</v>
      </c>
      <c r="I9" s="6" t="str">
        <f>$A$9</f>
        <v>Su</v>
      </c>
      <c r="J9" s="1" t="str">
        <f>$B$9</f>
        <v>M</v>
      </c>
      <c r="K9" s="1" t="str">
        <f>$C$9</f>
        <v>Tu</v>
      </c>
      <c r="L9" s="1" t="str">
        <f>$D$9</f>
        <v>W</v>
      </c>
      <c r="M9" s="1" t="str">
        <f>$E$9</f>
        <v>Th</v>
      </c>
      <c r="N9" s="1" t="str">
        <f>$F$9</f>
        <v>F</v>
      </c>
      <c r="O9" s="7" t="str">
        <f>$G$9</f>
        <v>Sa</v>
      </c>
      <c r="Q9" s="6" t="str">
        <f>$A$9</f>
        <v>Su</v>
      </c>
      <c r="R9" s="1" t="str">
        <f>$B$9</f>
        <v>M</v>
      </c>
      <c r="S9" s="1" t="str">
        <f>$C$9</f>
        <v>Tu</v>
      </c>
      <c r="T9" s="1" t="str">
        <f>$D$9</f>
        <v>W</v>
      </c>
      <c r="U9" s="1" t="str">
        <f>$E$9</f>
        <v>Th</v>
      </c>
      <c r="V9" s="1" t="str">
        <f>$F$9</f>
        <v>F</v>
      </c>
      <c r="W9" s="7" t="str">
        <f>$G$9</f>
        <v>Sa</v>
      </c>
      <c r="Y9" s="12">
        <f>IF(WEEKDAY(DATE($A$4+IF($E$4&gt;4,1,0),4,15),1)=1,DATE($A$4+IF($E$4&gt;4,1,0),4,15)+1,IF(WEEKDAY(DATE($A$4+IF($E$4&gt;4,1,0),4,15),1)=7,DATE($A$4+IF($E$4&gt;4,1,0),4,15)+2,DATE($A$4+IF($E$4&gt;4,1,0),4,15)))</f>
        <v>42109</v>
      </c>
      <c r="Z9" s="13" t="s">
        <v>9</v>
      </c>
    </row>
    <row r="10" spans="1:26" ht="12.75">
      <c r="A10" s="2">
        <f aca="true" t="shared" si="0" ref="A10:G15">IF(MONTH($A$8)&lt;&gt;MONTH($A$8-(WEEKDAY($A$8,1)-($I$4-1))-IF((WEEKDAY($A$8,1)-($I$4-1))&lt;=0,7,0)+(ROW(A10)-ROW($A$10))*7+(COLUMN(A10)-COLUMN($A$10)+1)),"",$A$8-(WEEKDAY($A$8,1)-($I$4-1))-IF((WEEKDAY($A$8,1)-($I$4-1))&lt;=0,7,0)+(ROW(A10)-ROW($A$10))*7+(COLUMN(A10)-COLUMN($A$10)+1))</f>
      </c>
      <c r="B10" s="2">
        <f t="shared" si="0"/>
      </c>
      <c r="C10" s="2">
        <f t="shared" si="0"/>
      </c>
      <c r="D10" s="2">
        <f t="shared" si="0"/>
      </c>
      <c r="E10" s="2">
        <f t="shared" si="0"/>
      </c>
      <c r="F10" s="2">
        <f t="shared" si="0"/>
        <v>41852</v>
      </c>
      <c r="G10" s="2">
        <f t="shared" si="0"/>
        <v>41853</v>
      </c>
      <c r="I10" s="2">
        <f aca="true" t="shared" si="1" ref="I10:O15">IF(MONTH($I$8)&lt;&gt;MONTH($I$8-(WEEKDAY($I$8,1)-($I$4-1))-IF((WEEKDAY($I$8,1)-($I$4-1))&lt;=0,7,0)+(ROW(I10)-ROW($I$10))*7+(COLUMN(I10)-COLUMN($I$10)+1)),"",$I$8-(WEEKDAY($I$8,1)-($I$4-1))-IF((WEEKDAY($I$8,1)-($I$4-1))&lt;=0,7,0)+(ROW(I10)-ROW($I$10))*7+(COLUMN(I10)-COLUMN($I$10)+1))</f>
      </c>
      <c r="J10" s="2">
        <f t="shared" si="1"/>
        <v>41883</v>
      </c>
      <c r="K10" s="2">
        <f t="shared" si="1"/>
        <v>41884</v>
      </c>
      <c r="L10" s="2">
        <f t="shared" si="1"/>
        <v>41885</v>
      </c>
      <c r="M10" s="2">
        <f t="shared" si="1"/>
        <v>41886</v>
      </c>
      <c r="N10" s="2">
        <f t="shared" si="1"/>
        <v>41887</v>
      </c>
      <c r="O10" s="2">
        <f t="shared" si="1"/>
        <v>41888</v>
      </c>
      <c r="Q10" s="2">
        <f aca="true" t="shared" si="2" ref="Q10:W15">IF(MONTH($Q$8)&lt;&gt;MONTH($Q$8-(WEEKDAY($Q$8,1)-($I$4-1))-IF((WEEKDAY($Q$8,1)-($I$4-1))&lt;=0,7,0)+(ROW(Q10)-ROW($Q$10))*7+(COLUMN(Q10)-COLUMN($Q$10)+1)),"",$Q$8-(WEEKDAY($Q$8,1)-($I$4-1))-IF((WEEKDAY($Q$8,1)-($I$4-1))&lt;=0,7,0)+(ROW(Q10)-ROW($Q$10))*7+(COLUMN(Q10)-COLUMN($Q$10)+1))</f>
      </c>
      <c r="R10" s="2">
        <f t="shared" si="2"/>
      </c>
      <c r="S10" s="2">
        <f t="shared" si="2"/>
      </c>
      <c r="T10" s="2">
        <f t="shared" si="2"/>
        <v>41913</v>
      </c>
      <c r="U10" s="2">
        <f t="shared" si="2"/>
        <v>41914</v>
      </c>
      <c r="V10" s="2">
        <f t="shared" si="2"/>
        <v>41915</v>
      </c>
      <c r="W10" s="2">
        <f t="shared" si="2"/>
        <v>41916</v>
      </c>
      <c r="Y10" s="12">
        <f>IF($A$4+IF($E$4&gt;4,1,0)&lt;2007,(DATE($A$4+IF($E$4&gt;4,1,0),4,1)+(1-1)*7)+IF(1&lt;WEEKDAY(DATE($A$4+IF($E$4&gt;4,1,0),4,1)),1+7-WEEKDAY(DATE($A$4+IF($E$4&gt;4,1,0),4,1),1),1-WEEKDAY(DATE($A$4+IF($E$4&gt;4,1,0),4,1),1)),(DATE($A$4+IF($E$4&gt;4,1,0),4-1,1)+(2-1)*7)+IF(1&lt;WEEKDAY(DATE($A$4+IF($E$4&gt;4,1,0),4-1,1),1),1+7-WEEKDAY(DATE($A$4+IF($E$4&gt;4,1,0),4-1,1),1),1-WEEKDAY(DATE($A$4+IF($E$4&gt;4,1,0),4-1,1),1)))</f>
        <v>42071</v>
      </c>
      <c r="Z10" s="13" t="s">
        <v>10</v>
      </c>
    </row>
    <row r="11" spans="1:26" ht="12.75">
      <c r="A11" s="2">
        <f t="shared" si="0"/>
        <v>41854</v>
      </c>
      <c r="B11" s="2">
        <f t="shared" si="0"/>
        <v>41855</v>
      </c>
      <c r="C11" s="2">
        <f t="shared" si="0"/>
        <v>41856</v>
      </c>
      <c r="D11" s="2">
        <f t="shared" si="0"/>
        <v>41857</v>
      </c>
      <c r="E11" s="2">
        <f t="shared" si="0"/>
        <v>41858</v>
      </c>
      <c r="F11" s="2">
        <f t="shared" si="0"/>
        <v>41859</v>
      </c>
      <c r="G11" s="2">
        <f t="shared" si="0"/>
        <v>41860</v>
      </c>
      <c r="I11" s="2">
        <f t="shared" si="1"/>
        <v>41889</v>
      </c>
      <c r="J11" s="2">
        <f t="shared" si="1"/>
        <v>41890</v>
      </c>
      <c r="K11" s="2">
        <f t="shared" si="1"/>
        <v>41891</v>
      </c>
      <c r="L11" s="2">
        <f t="shared" si="1"/>
        <v>41892</v>
      </c>
      <c r="M11" s="2">
        <f t="shared" si="1"/>
        <v>41893</v>
      </c>
      <c r="N11" s="2">
        <f t="shared" si="1"/>
        <v>41894</v>
      </c>
      <c r="O11" s="2">
        <f t="shared" si="1"/>
        <v>41895</v>
      </c>
      <c r="Q11" s="2">
        <f t="shared" si="2"/>
        <v>41917</v>
      </c>
      <c r="R11" s="2">
        <f t="shared" si="2"/>
        <v>41918</v>
      </c>
      <c r="S11" s="2">
        <f t="shared" si="2"/>
        <v>41919</v>
      </c>
      <c r="T11" s="2">
        <f t="shared" si="2"/>
        <v>41920</v>
      </c>
      <c r="U11" s="2">
        <f t="shared" si="2"/>
        <v>41921</v>
      </c>
      <c r="V11" s="2">
        <f t="shared" si="2"/>
        <v>41922</v>
      </c>
      <c r="W11" s="2">
        <f t="shared" si="2"/>
        <v>41923</v>
      </c>
      <c r="Y11" s="12">
        <f>IF($A$4+IF($E$4&gt;11,1,0)&lt;2007,(DATE($A$4+IF($E$4&gt;11,1,0),11,1)+(-1)*7)+IF(1&lt;WEEKDAY(DATE($A$4+IF($E$4&gt;11,1,0),11,1),1),1+7-WEEKDAY(DATE($A$4+IF($E$4&gt;11,1,0),11,1),1),1-WEEKDAY(DATE($A$4+IF($E$4&gt;11,1,0),11,1),1)),(DATE($A$4+IF($E$4&gt;11,1,0),11,1)+(1-1)*7)+IF(1&lt;WEEKDAY(DATE($A$4+IF($E$4&gt;11,1,0),11,1),1),1+7-WEEKDAY(DATE($A$4+IF($E$4&gt;11,1,0),11,1),1),1-WEEKDAY(DATE($A$4+IF($E$4&gt;11,1,0),11,1),1)))</f>
        <v>41945</v>
      </c>
      <c r="Z11" s="13" t="s">
        <v>10</v>
      </c>
    </row>
    <row r="12" spans="1:26" ht="12.75">
      <c r="A12" s="2">
        <f t="shared" si="0"/>
        <v>41861</v>
      </c>
      <c r="B12" s="2">
        <f t="shared" si="0"/>
        <v>41862</v>
      </c>
      <c r="C12" s="2">
        <f t="shared" si="0"/>
        <v>41863</v>
      </c>
      <c r="D12" s="2">
        <f t="shared" si="0"/>
        <v>41864</v>
      </c>
      <c r="E12" s="2">
        <f t="shared" si="0"/>
        <v>41865</v>
      </c>
      <c r="F12" s="2">
        <f t="shared" si="0"/>
        <v>41866</v>
      </c>
      <c r="G12" s="2">
        <f t="shared" si="0"/>
        <v>41867</v>
      </c>
      <c r="I12" s="2">
        <f t="shared" si="1"/>
        <v>41896</v>
      </c>
      <c r="J12" s="2">
        <f t="shared" si="1"/>
        <v>41897</v>
      </c>
      <c r="K12" s="2">
        <f t="shared" si="1"/>
        <v>41898</v>
      </c>
      <c r="L12" s="2">
        <f t="shared" si="1"/>
        <v>41899</v>
      </c>
      <c r="M12" s="2">
        <f t="shared" si="1"/>
        <v>41900</v>
      </c>
      <c r="N12" s="2">
        <f t="shared" si="1"/>
        <v>41901</v>
      </c>
      <c r="O12" s="2">
        <f t="shared" si="1"/>
        <v>41902</v>
      </c>
      <c r="Q12" s="2">
        <f t="shared" si="2"/>
        <v>41924</v>
      </c>
      <c r="R12" s="2">
        <f t="shared" si="2"/>
        <v>41925</v>
      </c>
      <c r="S12" s="2">
        <f t="shared" si="2"/>
        <v>41926</v>
      </c>
      <c r="T12" s="2">
        <f t="shared" si="2"/>
        <v>41927</v>
      </c>
      <c r="U12" s="2">
        <f t="shared" si="2"/>
        <v>41928</v>
      </c>
      <c r="V12" s="2">
        <f t="shared" si="2"/>
        <v>41929</v>
      </c>
      <c r="W12" s="2">
        <f t="shared" si="2"/>
        <v>41930</v>
      </c>
      <c r="Y12" s="12">
        <f>IF(WEEKDAY(DATE($A$4+IF($E$4&gt;4+1,1,0),4+1,0),1)=7,DATE($A$4+IF($E$4&gt;4+1,1,0),4+1,0)-(7-4),(DATE($A$4+IF($E$4&gt;4+1,1,0),4+1,0)-WEEKDAY(DATE($A$4+IF($E$4&gt;4+1,1,0),4+1,0),1))-(7-4))</f>
        <v>42116</v>
      </c>
      <c r="Z12" s="13" t="s">
        <v>11</v>
      </c>
    </row>
    <row r="13" spans="1:26" ht="12.75">
      <c r="A13" s="2">
        <f t="shared" si="0"/>
        <v>41868</v>
      </c>
      <c r="B13" s="2">
        <f t="shared" si="0"/>
        <v>41869</v>
      </c>
      <c r="C13" s="2">
        <f t="shared" si="0"/>
        <v>41870</v>
      </c>
      <c r="D13" s="2">
        <f t="shared" si="0"/>
        <v>41871</v>
      </c>
      <c r="E13" s="2">
        <f t="shared" si="0"/>
        <v>41872</v>
      </c>
      <c r="F13" s="2">
        <f t="shared" si="0"/>
        <v>41873</v>
      </c>
      <c r="G13" s="2">
        <f t="shared" si="0"/>
        <v>41874</v>
      </c>
      <c r="I13" s="2">
        <f t="shared" si="1"/>
        <v>41903</v>
      </c>
      <c r="J13" s="2">
        <f t="shared" si="1"/>
        <v>41904</v>
      </c>
      <c r="K13" s="2">
        <f t="shared" si="1"/>
        <v>41905</v>
      </c>
      <c r="L13" s="2">
        <f t="shared" si="1"/>
        <v>41906</v>
      </c>
      <c r="M13" s="2">
        <f t="shared" si="1"/>
        <v>41907</v>
      </c>
      <c r="N13" s="2">
        <f t="shared" si="1"/>
        <v>41908</v>
      </c>
      <c r="O13" s="2">
        <f t="shared" si="1"/>
        <v>41909</v>
      </c>
      <c r="Q13" s="2">
        <f t="shared" si="2"/>
        <v>41931</v>
      </c>
      <c r="R13" s="2">
        <f t="shared" si="2"/>
        <v>41932</v>
      </c>
      <c r="S13" s="2">
        <f t="shared" si="2"/>
        <v>41933</v>
      </c>
      <c r="T13" s="2">
        <f t="shared" si="2"/>
        <v>41934</v>
      </c>
      <c r="U13" s="2">
        <f t="shared" si="2"/>
        <v>41935</v>
      </c>
      <c r="V13" s="2">
        <f t="shared" si="2"/>
        <v>41936</v>
      </c>
      <c r="W13" s="2">
        <f t="shared" si="2"/>
        <v>41937</v>
      </c>
      <c r="Y13" s="12">
        <f>IF(AND(A4&gt;1900,A4&lt;2199),IF(MONTH(ROUND(DATE(A4,4,1)/7+MOD(19*MOD(A4,19)-7,30)*0.14,0)*7-6)&lt;E4,ROUND(DATE(A4+1,4,1)/7+MOD(19*MOD(A4+1,19)-7,30)*0.14,0)*7-6,ROUND(DATE(A4,4,1)/7+MOD(19*MOD(A4,19)-7,30)*0.14,0)*7-6),"n/f")</f>
        <v>42099</v>
      </c>
      <c r="Z13" s="13" t="s">
        <v>36</v>
      </c>
    </row>
    <row r="14" spans="1:26" ht="12.75">
      <c r="A14" s="2">
        <f t="shared" si="0"/>
        <v>41875</v>
      </c>
      <c r="B14" s="2">
        <f t="shared" si="0"/>
        <v>41876</v>
      </c>
      <c r="C14" s="2">
        <f t="shared" si="0"/>
        <v>41877</v>
      </c>
      <c r="D14" s="2">
        <f t="shared" si="0"/>
        <v>41878</v>
      </c>
      <c r="E14" s="2">
        <f t="shared" si="0"/>
        <v>41879</v>
      </c>
      <c r="F14" s="2">
        <f t="shared" si="0"/>
        <v>41880</v>
      </c>
      <c r="G14" s="2">
        <f t="shared" si="0"/>
        <v>41881</v>
      </c>
      <c r="I14" s="2">
        <f t="shared" si="1"/>
        <v>41910</v>
      </c>
      <c r="J14" s="2">
        <f t="shared" si="1"/>
        <v>41911</v>
      </c>
      <c r="K14" s="2">
        <f t="shared" si="1"/>
        <v>41912</v>
      </c>
      <c r="L14" s="2">
        <f t="shared" si="1"/>
      </c>
      <c r="M14" s="2">
        <f t="shared" si="1"/>
      </c>
      <c r="N14" s="2">
        <f t="shared" si="1"/>
      </c>
      <c r="O14" s="2">
        <f t="shared" si="1"/>
      </c>
      <c r="Q14" s="2">
        <f t="shared" si="2"/>
        <v>41938</v>
      </c>
      <c r="R14" s="2">
        <f t="shared" si="2"/>
        <v>41939</v>
      </c>
      <c r="S14" s="2">
        <f t="shared" si="2"/>
        <v>41940</v>
      </c>
      <c r="T14" s="2">
        <f t="shared" si="2"/>
        <v>41941</v>
      </c>
      <c r="U14" s="2">
        <f t="shared" si="2"/>
        <v>41942</v>
      </c>
      <c r="V14" s="2">
        <f t="shared" si="2"/>
        <v>41943</v>
      </c>
      <c r="W14" s="2">
        <f t="shared" si="2"/>
      </c>
      <c r="Y14" s="12">
        <f>IF(AND($A$4&gt;=2009,$A$4&lt;=2018),DATEVALUE(INDEX({"1/26/2009";"2/14/2010";"2/3/2011";"1/23/2012";"2/10/2013";"1/31/2014";"2/19/2015";"2/8/2016";"1/28/2017";"2/16/2018";"2/5/2019"},$A$4-2008+IF(MONTH(DATEVALUE(INDEX({"1/26/2009";"2/14/2010";"2/3/2011";"1/23/2012";"2/10/2013";"1/31/2014";"2/19/2015";"2/8/2016";"1/28/2017";"2/16/2018";"2/5/2019"},$A$4-2008)))&lt;$E$4,1,0))),"n/f")</f>
        <v>42054</v>
      </c>
      <c r="Z14" s="13" t="s">
        <v>37</v>
      </c>
    </row>
    <row r="15" spans="1:26" ht="12.75">
      <c r="A15" s="2">
        <f t="shared" si="0"/>
        <v>41882</v>
      </c>
      <c r="B15" s="2">
        <f t="shared" si="0"/>
      </c>
      <c r="C15" s="2">
        <f t="shared" si="0"/>
      </c>
      <c r="D15" s="2">
        <f t="shared" si="0"/>
      </c>
      <c r="E15" s="2">
        <f t="shared" si="0"/>
      </c>
      <c r="F15" s="2">
        <f t="shared" si="0"/>
      </c>
      <c r="G15" s="2">
        <f t="shared" si="0"/>
      </c>
      <c r="I15" s="2">
        <f t="shared" si="1"/>
      </c>
      <c r="J15" s="2">
        <f t="shared" si="1"/>
      </c>
      <c r="K15" s="2">
        <f t="shared" si="1"/>
      </c>
      <c r="L15" s="2">
        <f t="shared" si="1"/>
      </c>
      <c r="M15" s="2">
        <f t="shared" si="1"/>
      </c>
      <c r="N15" s="2">
        <f t="shared" si="1"/>
      </c>
      <c r="O15" s="2">
        <f t="shared" si="1"/>
      </c>
      <c r="P15" s="17" t="s">
        <v>3</v>
      </c>
      <c r="Q15" s="2">
        <f t="shared" si="2"/>
      </c>
      <c r="R15" s="2">
        <f t="shared" si="2"/>
      </c>
      <c r="S15" s="2">
        <f t="shared" si="2"/>
      </c>
      <c r="T15" s="2">
        <f t="shared" si="2"/>
      </c>
      <c r="U15" s="2">
        <f t="shared" si="2"/>
      </c>
      <c r="V15" s="2">
        <f t="shared" si="2"/>
      </c>
      <c r="W15" s="2">
        <f t="shared" si="2"/>
      </c>
      <c r="Y15" s="12">
        <f>(DATE($A$4+IF($E$4&gt;11,1,0),11,1)+(4-1)*7)+5-WEEKDAY(DATE($A$4+IF($E$4&gt;11,1,0),11,1),1)+IF(5&lt;WEEKDAY(DATE($A$4+IF($E$4&gt;11,1,0),11,1),1),7,0)</f>
        <v>41970</v>
      </c>
      <c r="Z15" s="13" t="s">
        <v>12</v>
      </c>
    </row>
    <row r="16" spans="25:26" ht="12.75">
      <c r="Y16" s="12">
        <f>(DATE($A$4+IF($E$4&gt;1,1,0),1,1)+(3-1)*7)+2-WEEKDAY(DATE($A$4+IF($E$4&gt;1,1,0),1,1),1)+IF(2&lt;WEEKDAY(DATE($A$4+IF($E$4&gt;1,1,0),1,1),1),7,0)</f>
        <v>42023</v>
      </c>
      <c r="Z16" s="13" t="s">
        <v>13</v>
      </c>
    </row>
    <row r="17" spans="1:26" ht="15">
      <c r="A17" s="25">
        <f>DATE(YEAR(Q8+35),MONTH(Q8+35),1)</f>
        <v>41944</v>
      </c>
      <c r="B17" s="26"/>
      <c r="C17" s="26"/>
      <c r="D17" s="26"/>
      <c r="E17" s="26"/>
      <c r="F17" s="26"/>
      <c r="G17" s="27"/>
      <c r="I17" s="25">
        <f>DATE(YEAR(A17+35),MONTH(A17+35),1)</f>
        <v>41974</v>
      </c>
      <c r="J17" s="26"/>
      <c r="K17" s="26"/>
      <c r="L17" s="26"/>
      <c r="M17" s="26"/>
      <c r="N17" s="26"/>
      <c r="O17" s="27"/>
      <c r="Q17" s="25">
        <f>DATE(YEAR(I17+35),MONTH(I17+35),1)</f>
        <v>42005</v>
      </c>
      <c r="R17" s="26"/>
      <c r="S17" s="26"/>
      <c r="T17" s="26"/>
      <c r="U17" s="26"/>
      <c r="V17" s="26"/>
      <c r="W17" s="27"/>
      <c r="Y17" s="12">
        <f>(DATE($A$4+IF($E$4&gt;5,1,0),5,1)+(2-1)*7)+1-WEEKDAY(DATE($A$4+IF($E$4&gt;5,1,0),5,1),1)+IF(1&lt;WEEKDAY(DATE($A$4+IF($E$4&gt;5,1,0),5,1),1),7,0)</f>
        <v>42134</v>
      </c>
      <c r="Z17" s="13" t="s">
        <v>14</v>
      </c>
    </row>
    <row r="18" spans="1:26" ht="12.75">
      <c r="A18" s="6" t="str">
        <f>$A$9</f>
        <v>Su</v>
      </c>
      <c r="B18" s="1" t="str">
        <f>$B$9</f>
        <v>M</v>
      </c>
      <c r="C18" s="1" t="str">
        <f>$C$9</f>
        <v>Tu</v>
      </c>
      <c r="D18" s="1" t="str">
        <f>$D$9</f>
        <v>W</v>
      </c>
      <c r="E18" s="1" t="str">
        <f>$E$9</f>
        <v>Th</v>
      </c>
      <c r="F18" s="1" t="str">
        <f>$F$9</f>
        <v>F</v>
      </c>
      <c r="G18" s="7" t="str">
        <f>$G$9</f>
        <v>Sa</v>
      </c>
      <c r="I18" s="6" t="str">
        <f>$A$9</f>
        <v>Su</v>
      </c>
      <c r="J18" s="1" t="str">
        <f>$B$9</f>
        <v>M</v>
      </c>
      <c r="K18" s="1" t="str">
        <f>$C$9</f>
        <v>Tu</v>
      </c>
      <c r="L18" s="1" t="str">
        <f>$D$9</f>
        <v>W</v>
      </c>
      <c r="M18" s="1" t="str">
        <f>$E$9</f>
        <v>Th</v>
      </c>
      <c r="N18" s="1" t="str">
        <f>$F$9</f>
        <v>F</v>
      </c>
      <c r="O18" s="7" t="str">
        <f>$G$9</f>
        <v>Sa</v>
      </c>
      <c r="Q18" s="6" t="str">
        <f>$A$9</f>
        <v>Su</v>
      </c>
      <c r="R18" s="1" t="str">
        <f>$B$9</f>
        <v>M</v>
      </c>
      <c r="S18" s="1" t="str">
        <f>$C$9</f>
        <v>Tu</v>
      </c>
      <c r="T18" s="1" t="str">
        <f>$D$9</f>
        <v>W</v>
      </c>
      <c r="U18" s="1" t="str">
        <f>$E$9</f>
        <v>Th</v>
      </c>
      <c r="V18" s="1" t="str">
        <f>$F$9</f>
        <v>F</v>
      </c>
      <c r="W18" s="7" t="str">
        <f>$G$9</f>
        <v>Sa</v>
      </c>
      <c r="Y18" s="12">
        <f>(DATE($A$4+IF($E$4&gt;6,1,0),6,1)+(3-1)*7)+1-WEEKDAY(DATE($A$4+IF($E$4&gt;6,1,0),6,1),1)+IF(1&lt;WEEKDAY(DATE($A$4+IF($E$4&gt;6,1,0),6,1),1),7,0)</f>
        <v>42176</v>
      </c>
      <c r="Z18" s="13" t="s">
        <v>15</v>
      </c>
    </row>
    <row r="19" spans="1:26" ht="12.75">
      <c r="A19" s="2">
        <f aca="true" t="shared" si="3" ref="A19:G24">IF(MONTH($A$17)&lt;&gt;MONTH($A$17-(WEEKDAY($A$17,1)-($I$4-1))-IF((WEEKDAY($A$17,1)-($I$4-1))&lt;=0,7,0)+(ROW(A19)-ROW($A$19))*7+(COLUMN(A19)-COLUMN($A$19)+1)),"",$A$17-(WEEKDAY($A$17,1)-($I$4-1))-IF((WEEKDAY($A$17,1)-($I$4-1))&lt;=0,7,0)+(ROW(A19)-ROW($A$19))*7+(COLUMN(A19)-COLUMN($A$19)+1))</f>
      </c>
      <c r="B19" s="2">
        <f t="shared" si="3"/>
      </c>
      <c r="C19" s="2">
        <f t="shared" si="3"/>
      </c>
      <c r="D19" s="2">
        <f t="shared" si="3"/>
      </c>
      <c r="E19" s="2">
        <f t="shared" si="3"/>
      </c>
      <c r="F19" s="2">
        <f t="shared" si="3"/>
      </c>
      <c r="G19" s="2">
        <f t="shared" si="3"/>
        <v>41944</v>
      </c>
      <c r="I19" s="2">
        <f aca="true" t="shared" si="4" ref="I19:O24">IF(MONTH($I$17)&lt;&gt;MONTH($I$17-(WEEKDAY($I$17,1)-($I$4-1))-IF((WEEKDAY($I$17,1)-($I$4-1))&lt;=0,7,0)+(ROW(I19)-ROW($I$19))*7+(COLUMN(I19)-COLUMN($I$19)+1)),"",$I$17-(WEEKDAY($I$17,1)-($I$4-1))-IF((WEEKDAY($I$17,1)-($I$4-1))&lt;=0,7,0)+(ROW(I19)-ROW($I$19))*7+(COLUMN(I19)-COLUMN($I$19)+1))</f>
      </c>
      <c r="J19" s="2">
        <f t="shared" si="4"/>
        <v>41974</v>
      </c>
      <c r="K19" s="2">
        <f t="shared" si="4"/>
        <v>41975</v>
      </c>
      <c r="L19" s="2">
        <f t="shared" si="4"/>
        <v>41976</v>
      </c>
      <c r="M19" s="2">
        <f t="shared" si="4"/>
        <v>41977</v>
      </c>
      <c r="N19" s="2">
        <f t="shared" si="4"/>
        <v>41978</v>
      </c>
      <c r="O19" s="2">
        <f t="shared" si="4"/>
        <v>41979</v>
      </c>
      <c r="Q19" s="2">
        <f aca="true" t="shared" si="5" ref="Q19:W24">IF(MONTH($Q$17)&lt;&gt;MONTH($Q$17-(WEEKDAY($Q$17,1)-($I$4-1))-IF((WEEKDAY($Q$17,1)-($I$4-1))&lt;=0,7,0)+(ROW(Q19)-ROW($Q$19))*7+(COLUMN(Q19)-COLUMN($Q$19)+1)),"",$Q$17-(WEEKDAY($Q$17,1)-($I$4-1))-IF((WEEKDAY($Q$17,1)-($I$4-1))&lt;=0,7,0)+(ROW(Q19)-ROW($Q$19))*7+(COLUMN(Q19)-COLUMN($Q$19)+1))</f>
      </c>
      <c r="R19" s="2">
        <f t="shared" si="5"/>
      </c>
      <c r="S19" s="2">
        <f t="shared" si="5"/>
      </c>
      <c r="T19" s="2">
        <f t="shared" si="5"/>
      </c>
      <c r="U19" s="2">
        <f t="shared" si="5"/>
        <v>42005</v>
      </c>
      <c r="V19" s="2">
        <f t="shared" si="5"/>
        <v>42006</v>
      </c>
      <c r="W19" s="2">
        <f t="shared" si="5"/>
        <v>42007</v>
      </c>
      <c r="Y19" s="12">
        <f>(DATE($A$4+IF($E$4&gt;9,1,0),9,1)+(1-1)*7)+2-WEEKDAY(DATE($A$4+IF($E$4&gt;9,1,0),9,1),1)+IF(2&lt;WEEKDAY(DATE($A$4+IF($E$4&gt;9,1,0),9,1),1),7,0)</f>
        <v>41883</v>
      </c>
      <c r="Z19" s="13" t="s">
        <v>16</v>
      </c>
    </row>
    <row r="20" spans="1:26" ht="12.75">
      <c r="A20" s="2">
        <f t="shared" si="3"/>
        <v>41945</v>
      </c>
      <c r="B20" s="2">
        <f t="shared" si="3"/>
        <v>41946</v>
      </c>
      <c r="C20" s="2">
        <f t="shared" si="3"/>
        <v>41947</v>
      </c>
      <c r="D20" s="2">
        <f t="shared" si="3"/>
        <v>41948</v>
      </c>
      <c r="E20" s="2">
        <f t="shared" si="3"/>
        <v>41949</v>
      </c>
      <c r="F20" s="2">
        <f t="shared" si="3"/>
        <v>41950</v>
      </c>
      <c r="G20" s="2">
        <f t="shared" si="3"/>
        <v>41951</v>
      </c>
      <c r="I20" s="2">
        <f t="shared" si="4"/>
        <v>41980</v>
      </c>
      <c r="J20" s="2">
        <f t="shared" si="4"/>
        <v>41981</v>
      </c>
      <c r="K20" s="2">
        <f t="shared" si="4"/>
        <v>41982</v>
      </c>
      <c r="L20" s="2">
        <f t="shared" si="4"/>
        <v>41983</v>
      </c>
      <c r="M20" s="2">
        <f t="shared" si="4"/>
        <v>41984</v>
      </c>
      <c r="N20" s="2">
        <f t="shared" si="4"/>
        <v>41985</v>
      </c>
      <c r="O20" s="2">
        <f t="shared" si="4"/>
        <v>41986</v>
      </c>
      <c r="Q20" s="2">
        <f t="shared" si="5"/>
        <v>42008</v>
      </c>
      <c r="R20" s="2">
        <f t="shared" si="5"/>
        <v>42009</v>
      </c>
      <c r="S20" s="2">
        <f t="shared" si="5"/>
        <v>42010</v>
      </c>
      <c r="T20" s="2">
        <f t="shared" si="5"/>
        <v>42011</v>
      </c>
      <c r="U20" s="2">
        <f t="shared" si="5"/>
        <v>42012</v>
      </c>
      <c r="V20" s="2">
        <f t="shared" si="5"/>
        <v>42013</v>
      </c>
      <c r="W20" s="2">
        <f t="shared" si="5"/>
        <v>42014</v>
      </c>
      <c r="Y20" s="12">
        <f>(DATE($A$4+IF($E$4&gt;2,1,0),2,1)+(3-1)*7)+2-WEEKDAY(DATE($A$4+IF($E$4&gt;2,1,0),2,1),1)+IF(2&lt;WEEKDAY(DATE($A$4+IF($E$4&gt;2,1,0),2,1),1),7,0)</f>
        <v>42051</v>
      </c>
      <c r="Z20" s="13" t="s">
        <v>17</v>
      </c>
    </row>
    <row r="21" spans="1:26" ht="12.75">
      <c r="A21" s="2">
        <f t="shared" si="3"/>
        <v>41952</v>
      </c>
      <c r="B21" s="2">
        <f t="shared" si="3"/>
        <v>41953</v>
      </c>
      <c r="C21" s="2">
        <f t="shared" si="3"/>
        <v>41954</v>
      </c>
      <c r="D21" s="2">
        <f t="shared" si="3"/>
        <v>41955</v>
      </c>
      <c r="E21" s="2">
        <f t="shared" si="3"/>
        <v>41956</v>
      </c>
      <c r="F21" s="2">
        <f t="shared" si="3"/>
        <v>41957</v>
      </c>
      <c r="G21" s="2">
        <f t="shared" si="3"/>
        <v>41958</v>
      </c>
      <c r="I21" s="2">
        <f t="shared" si="4"/>
        <v>41987</v>
      </c>
      <c r="J21" s="2">
        <f t="shared" si="4"/>
        <v>41988</v>
      </c>
      <c r="K21" s="2">
        <f t="shared" si="4"/>
        <v>41989</v>
      </c>
      <c r="L21" s="2">
        <f t="shared" si="4"/>
        <v>41990</v>
      </c>
      <c r="M21" s="2">
        <f t="shared" si="4"/>
        <v>41991</v>
      </c>
      <c r="N21" s="2">
        <f t="shared" si="4"/>
        <v>41992</v>
      </c>
      <c r="O21" s="2">
        <f t="shared" si="4"/>
        <v>41993</v>
      </c>
      <c r="Q21" s="2">
        <f t="shared" si="5"/>
        <v>42015</v>
      </c>
      <c r="R21" s="2">
        <f t="shared" si="5"/>
        <v>42016</v>
      </c>
      <c r="S21" s="2">
        <f t="shared" si="5"/>
        <v>42017</v>
      </c>
      <c r="T21" s="2">
        <f t="shared" si="5"/>
        <v>42018</v>
      </c>
      <c r="U21" s="2">
        <f t="shared" si="5"/>
        <v>42019</v>
      </c>
      <c r="V21" s="2">
        <f t="shared" si="5"/>
        <v>42020</v>
      </c>
      <c r="W21" s="2">
        <f t="shared" si="5"/>
        <v>42021</v>
      </c>
      <c r="Y21" s="12">
        <f>(DATE($A$4+IF($E$4&gt;10,1,0),10,1)+(2-1)*7)+2-WEEKDAY(DATE($A$4+IF($E$4&gt;10,1,0),10,1),1)+IF(2&lt;WEEKDAY(DATE($A$4+IF($E$4&gt;10,1,0),10,1),1),7,0)</f>
        <v>41925</v>
      </c>
      <c r="Z21" s="13" t="s">
        <v>18</v>
      </c>
    </row>
    <row r="22" spans="1:26" ht="12.75">
      <c r="A22" s="2">
        <f t="shared" si="3"/>
        <v>41959</v>
      </c>
      <c r="B22" s="2">
        <f t="shared" si="3"/>
        <v>41960</v>
      </c>
      <c r="C22" s="2">
        <f t="shared" si="3"/>
        <v>41961</v>
      </c>
      <c r="D22" s="2">
        <f t="shared" si="3"/>
        <v>41962</v>
      </c>
      <c r="E22" s="2">
        <f t="shared" si="3"/>
        <v>41963</v>
      </c>
      <c r="F22" s="2">
        <f t="shared" si="3"/>
        <v>41964</v>
      </c>
      <c r="G22" s="2">
        <f t="shared" si="3"/>
        <v>41965</v>
      </c>
      <c r="I22" s="2">
        <f t="shared" si="4"/>
        <v>41994</v>
      </c>
      <c r="J22" s="2">
        <f t="shared" si="4"/>
        <v>41995</v>
      </c>
      <c r="K22" s="2">
        <f t="shared" si="4"/>
        <v>41996</v>
      </c>
      <c r="L22" s="2">
        <f t="shared" si="4"/>
        <v>41997</v>
      </c>
      <c r="M22" s="2">
        <f t="shared" si="4"/>
        <v>41998</v>
      </c>
      <c r="N22" s="2">
        <f t="shared" si="4"/>
        <v>41999</v>
      </c>
      <c r="O22" s="2">
        <f t="shared" si="4"/>
        <v>42000</v>
      </c>
      <c r="Q22" s="2">
        <f t="shared" si="5"/>
        <v>42022</v>
      </c>
      <c r="R22" s="2">
        <f t="shared" si="5"/>
        <v>42023</v>
      </c>
      <c r="S22" s="2">
        <f t="shared" si="5"/>
        <v>42024</v>
      </c>
      <c r="T22" s="2">
        <f t="shared" si="5"/>
        <v>42025</v>
      </c>
      <c r="U22" s="2">
        <f t="shared" si="5"/>
        <v>42026</v>
      </c>
      <c r="V22" s="2">
        <f t="shared" si="5"/>
        <v>42027</v>
      </c>
      <c r="W22" s="2">
        <f t="shared" si="5"/>
        <v>42028</v>
      </c>
      <c r="Y22" s="12">
        <f>(DATE($A$4+IF($E$4&gt;6,1,0),6,1)+(0-1)*7)+2-WEEKDAY(DATE($A$4+IF($E$4&gt;6,1,0),6,1),1)+IF(2&lt;WEEKDAY(DATE($A$4+IF($E$4&gt;6,1,0),6,1),1),7,0)</f>
        <v>42149</v>
      </c>
      <c r="Z22" s="13" t="s">
        <v>19</v>
      </c>
    </row>
    <row r="23" spans="1:26" ht="12.75">
      <c r="A23" s="2">
        <f t="shared" si="3"/>
        <v>41966</v>
      </c>
      <c r="B23" s="2">
        <f t="shared" si="3"/>
        <v>41967</v>
      </c>
      <c r="C23" s="2">
        <f t="shared" si="3"/>
        <v>41968</v>
      </c>
      <c r="D23" s="2">
        <f t="shared" si="3"/>
        <v>41969</v>
      </c>
      <c r="E23" s="2">
        <f t="shared" si="3"/>
        <v>41970</v>
      </c>
      <c r="F23" s="2">
        <f t="shared" si="3"/>
        <v>41971</v>
      </c>
      <c r="G23" s="2">
        <f t="shared" si="3"/>
        <v>41972</v>
      </c>
      <c r="I23" s="2">
        <f t="shared" si="4"/>
        <v>42001</v>
      </c>
      <c r="J23" s="2">
        <f t="shared" si="4"/>
        <v>42002</v>
      </c>
      <c r="K23" s="2">
        <f t="shared" si="4"/>
        <v>42003</v>
      </c>
      <c r="L23" s="2">
        <f t="shared" si="4"/>
        <v>42004</v>
      </c>
      <c r="M23" s="2">
        <f t="shared" si="4"/>
      </c>
      <c r="N23" s="2">
        <f t="shared" si="4"/>
      </c>
      <c r="O23" s="2">
        <f t="shared" si="4"/>
      </c>
      <c r="Q23" s="2">
        <f t="shared" si="5"/>
        <v>42029</v>
      </c>
      <c r="R23" s="2">
        <f t="shared" si="5"/>
        <v>42030</v>
      </c>
      <c r="S23" s="2">
        <f t="shared" si="5"/>
        <v>42031</v>
      </c>
      <c r="T23" s="2">
        <f t="shared" si="5"/>
        <v>42032</v>
      </c>
      <c r="U23" s="2">
        <f t="shared" si="5"/>
        <v>42033</v>
      </c>
      <c r="V23" s="2">
        <f t="shared" si="5"/>
        <v>42034</v>
      </c>
      <c r="W23" s="2">
        <f t="shared" si="5"/>
        <v>42035</v>
      </c>
      <c r="Y23" s="12">
        <f>DATE($A$4+IF($E$4&gt;4,1,0),4,1)</f>
        <v>42095</v>
      </c>
      <c r="Z23" s="13" t="s">
        <v>26</v>
      </c>
    </row>
    <row r="24" spans="1:26" ht="12.75">
      <c r="A24" s="2">
        <f t="shared" si="3"/>
        <v>41973</v>
      </c>
      <c r="B24" s="2">
        <f t="shared" si="3"/>
      </c>
      <c r="C24" s="2">
        <f t="shared" si="3"/>
      </c>
      <c r="D24" s="2">
        <f t="shared" si="3"/>
      </c>
      <c r="E24" s="2">
        <f t="shared" si="3"/>
      </c>
      <c r="F24" s="2">
        <f t="shared" si="3"/>
      </c>
      <c r="G24" s="2">
        <f t="shared" si="3"/>
      </c>
      <c r="I24" s="2">
        <f t="shared" si="4"/>
      </c>
      <c r="J24" s="2">
        <f t="shared" si="4"/>
      </c>
      <c r="K24" s="2">
        <f t="shared" si="4"/>
      </c>
      <c r="L24" s="2">
        <f t="shared" si="4"/>
      </c>
      <c r="M24" s="2">
        <f t="shared" si="4"/>
      </c>
      <c r="N24" s="2">
        <f t="shared" si="4"/>
      </c>
      <c r="O24" s="2">
        <f t="shared" si="4"/>
      </c>
      <c r="P24" s="17" t="s">
        <v>3</v>
      </c>
      <c r="Q24" s="2">
        <f t="shared" si="5"/>
      </c>
      <c r="R24" s="2">
        <f t="shared" si="5"/>
      </c>
      <c r="S24" s="2">
        <f t="shared" si="5"/>
      </c>
      <c r="T24" s="2">
        <f t="shared" si="5"/>
      </c>
      <c r="U24" s="2">
        <f t="shared" si="5"/>
      </c>
      <c r="V24" s="2">
        <f t="shared" si="5"/>
      </c>
      <c r="W24" s="2">
        <f t="shared" si="5"/>
      </c>
      <c r="Y24" s="12">
        <f>DATE($A$4+IF($E$4&gt;12,1,0),12,25)</f>
        <v>41998</v>
      </c>
      <c r="Z24" s="13" t="s">
        <v>22</v>
      </c>
    </row>
    <row r="25" spans="25:26" ht="12.75">
      <c r="Y25" s="12">
        <f>DATE($A$4+IF($E$4&gt;12,1,0),12,24)</f>
        <v>41997</v>
      </c>
      <c r="Z25" s="13" t="s">
        <v>20</v>
      </c>
    </row>
    <row r="26" spans="1:26" ht="15">
      <c r="A26" s="25">
        <f>DATE(YEAR(Q17+35),MONTH(Q17+35),1)</f>
        <v>42036</v>
      </c>
      <c r="B26" s="26"/>
      <c r="C26" s="26"/>
      <c r="D26" s="26"/>
      <c r="E26" s="26"/>
      <c r="F26" s="26"/>
      <c r="G26" s="27"/>
      <c r="I26" s="25">
        <f>DATE(YEAR(A26+35),MONTH(A26+35),1)</f>
        <v>42064</v>
      </c>
      <c r="J26" s="26"/>
      <c r="K26" s="26"/>
      <c r="L26" s="26"/>
      <c r="M26" s="26"/>
      <c r="N26" s="26"/>
      <c r="O26" s="27"/>
      <c r="Q26" s="25">
        <f>DATE(YEAR(I26+35),MONTH(I26+35),1)</f>
        <v>42095</v>
      </c>
      <c r="R26" s="26"/>
      <c r="S26" s="26"/>
      <c r="T26" s="26"/>
      <c r="U26" s="26"/>
      <c r="V26" s="26"/>
      <c r="W26" s="27"/>
      <c r="Y26" s="12">
        <f>DATE($A$4+IF($E$4&gt;10,1,0),10,31)</f>
        <v>41943</v>
      </c>
      <c r="Z26" s="13" t="s">
        <v>21</v>
      </c>
    </row>
    <row r="27" spans="1:26" ht="12.75">
      <c r="A27" s="6" t="str">
        <f>$A$9</f>
        <v>Su</v>
      </c>
      <c r="B27" s="1" t="str">
        <f>$B$9</f>
        <v>M</v>
      </c>
      <c r="C27" s="1" t="str">
        <f>$C$9</f>
        <v>Tu</v>
      </c>
      <c r="D27" s="1" t="str">
        <f>$D$9</f>
        <v>W</v>
      </c>
      <c r="E27" s="1" t="str">
        <f>$E$9</f>
        <v>Th</v>
      </c>
      <c r="F27" s="1" t="str">
        <f>$F$9</f>
        <v>F</v>
      </c>
      <c r="G27" s="7" t="str">
        <f>$G$9</f>
        <v>Sa</v>
      </c>
      <c r="I27" s="6" t="str">
        <f>$A$9</f>
        <v>Su</v>
      </c>
      <c r="J27" s="1" t="str">
        <f>$B$9</f>
        <v>M</v>
      </c>
      <c r="K27" s="1" t="str">
        <f>$C$9</f>
        <v>Tu</v>
      </c>
      <c r="L27" s="1" t="str">
        <f>$D$9</f>
        <v>W</v>
      </c>
      <c r="M27" s="1" t="str">
        <f>$E$9</f>
        <v>Th</v>
      </c>
      <c r="N27" s="1" t="str">
        <f>$F$9</f>
        <v>F</v>
      </c>
      <c r="O27" s="7" t="str">
        <f>$G$9</f>
        <v>Sa</v>
      </c>
      <c r="Q27" s="6" t="str">
        <f>$A$9</f>
        <v>Su</v>
      </c>
      <c r="R27" s="1" t="str">
        <f>$B$9</f>
        <v>M</v>
      </c>
      <c r="S27" s="1" t="str">
        <f>$C$9</f>
        <v>Tu</v>
      </c>
      <c r="T27" s="1" t="str">
        <f>$D$9</f>
        <v>W</v>
      </c>
      <c r="U27" s="1" t="str">
        <f>$E$9</f>
        <v>Th</v>
      </c>
      <c r="V27" s="1" t="str">
        <f>$F$9</f>
        <v>F</v>
      </c>
      <c r="W27" s="7" t="str">
        <f>$G$9</f>
        <v>Sa</v>
      </c>
      <c r="Y27" s="12">
        <f>DATE($A$4+IF($E$4&gt;7,1,0),7,4)</f>
        <v>42189</v>
      </c>
      <c r="Z27" s="13" t="s">
        <v>27</v>
      </c>
    </row>
    <row r="28" spans="1:26" ht="12.75">
      <c r="A28" s="2">
        <f aca="true" t="shared" si="6" ref="A28:G33">IF(MONTH($A$26)&lt;&gt;MONTH($A$26-(WEEKDAY($A$26,1)-($I$4-1))-IF((WEEKDAY($A$26,1)-($I$4-1))&lt;=0,7,0)+(ROW(A28)-ROW($A$28))*7+(COLUMN(A28)-COLUMN($A$28)+1)),"",$A$26-(WEEKDAY($A$26,1)-($I$4-1))-IF((WEEKDAY($A$26,1)-($I$4-1))&lt;=0,7,0)+(ROW(A28)-ROW($A$28))*7+(COLUMN(A28)-COLUMN($A$28)+1))</f>
        <v>42036</v>
      </c>
      <c r="B28" s="2">
        <f t="shared" si="6"/>
        <v>42037</v>
      </c>
      <c r="C28" s="2">
        <f t="shared" si="6"/>
        <v>42038</v>
      </c>
      <c r="D28" s="2">
        <f t="shared" si="6"/>
        <v>42039</v>
      </c>
      <c r="E28" s="2">
        <f t="shared" si="6"/>
        <v>42040</v>
      </c>
      <c r="F28" s="2">
        <f t="shared" si="6"/>
        <v>42041</v>
      </c>
      <c r="G28" s="2">
        <f t="shared" si="6"/>
        <v>42042</v>
      </c>
      <c r="I28" s="2">
        <f aca="true" t="shared" si="7" ref="I28:O33">IF(MONTH($I$26)&lt;&gt;MONTH($I$26-(WEEKDAY($I$26,1)-($I$4-1))-IF((WEEKDAY($I$26,1)-($I$4-1))&lt;=0,7,0)+(ROW(I28)-ROW($I$28))*7+(COLUMN(I28)-COLUMN($I$28)+1)),"",$I$26-(WEEKDAY($I$26,1)-($I$4-1))-IF((WEEKDAY($I$26,1)-($I$4-1))&lt;=0,7,0)+(ROW(I28)-ROW($I$28))*7+(COLUMN(I28)-COLUMN($I$28)+1))</f>
        <v>42064</v>
      </c>
      <c r="J28" s="2">
        <f t="shared" si="7"/>
        <v>42065</v>
      </c>
      <c r="K28" s="2">
        <f t="shared" si="7"/>
        <v>42066</v>
      </c>
      <c r="L28" s="2">
        <f t="shared" si="7"/>
        <v>42067</v>
      </c>
      <c r="M28" s="2">
        <f t="shared" si="7"/>
        <v>42068</v>
      </c>
      <c r="N28" s="2">
        <f t="shared" si="7"/>
        <v>42069</v>
      </c>
      <c r="O28" s="2">
        <f t="shared" si="7"/>
        <v>42070</v>
      </c>
      <c r="Q28" s="2">
        <f aca="true" t="shared" si="8" ref="Q28:W33">IF(MONTH($Q$26)&lt;&gt;MONTH($Q$26-(WEEKDAY($Q$26,1)-($I$4-1))-IF((WEEKDAY($Q$26,1)-($I$4-1))&lt;=0,7,0)+(ROW(Q28)-ROW($Q$28))*7+(COLUMN(Q28)-COLUMN($Q$28)+1)),"",$Q$26-(WEEKDAY($Q$26,1)-($I$4-1))-IF((WEEKDAY($Q$26,1)-($I$4-1))&lt;=0,7,0)+(ROW(Q28)-ROW($Q$28))*7+(COLUMN(Q28)-COLUMN($Q$28)+1))</f>
      </c>
      <c r="R28" s="2">
        <f t="shared" si="8"/>
      </c>
      <c r="S28" s="2">
        <f t="shared" si="8"/>
      </c>
      <c r="T28" s="2">
        <f t="shared" si="8"/>
        <v>42095</v>
      </c>
      <c r="U28" s="2">
        <f t="shared" si="8"/>
        <v>42096</v>
      </c>
      <c r="V28" s="2">
        <f t="shared" si="8"/>
        <v>42097</v>
      </c>
      <c r="W28" s="2">
        <f t="shared" si="8"/>
        <v>42098</v>
      </c>
      <c r="Y28" s="12">
        <f>DATE($A$4+IF($E$4&gt;1,1,0),1,1)</f>
        <v>42005</v>
      </c>
      <c r="Z28" s="13" t="s">
        <v>24</v>
      </c>
    </row>
    <row r="29" spans="1:26" ht="12.75">
      <c r="A29" s="2">
        <f t="shared" si="6"/>
        <v>42043</v>
      </c>
      <c r="B29" s="2">
        <f t="shared" si="6"/>
        <v>42044</v>
      </c>
      <c r="C29" s="2">
        <f t="shared" si="6"/>
        <v>42045</v>
      </c>
      <c r="D29" s="2">
        <f t="shared" si="6"/>
        <v>42046</v>
      </c>
      <c r="E29" s="2">
        <f t="shared" si="6"/>
        <v>42047</v>
      </c>
      <c r="F29" s="2">
        <f t="shared" si="6"/>
        <v>42048</v>
      </c>
      <c r="G29" s="2">
        <f t="shared" si="6"/>
        <v>42049</v>
      </c>
      <c r="I29" s="2">
        <f t="shared" si="7"/>
        <v>42071</v>
      </c>
      <c r="J29" s="2">
        <f t="shared" si="7"/>
        <v>42072</v>
      </c>
      <c r="K29" s="2">
        <f t="shared" si="7"/>
        <v>42073</v>
      </c>
      <c r="L29" s="2">
        <f t="shared" si="7"/>
        <v>42074</v>
      </c>
      <c r="M29" s="2">
        <f t="shared" si="7"/>
        <v>42075</v>
      </c>
      <c r="N29" s="2">
        <f t="shared" si="7"/>
        <v>42076</v>
      </c>
      <c r="O29" s="2">
        <f t="shared" si="7"/>
        <v>42077</v>
      </c>
      <c r="Q29" s="2">
        <f t="shared" si="8"/>
        <v>42099</v>
      </c>
      <c r="R29" s="2">
        <f t="shared" si="8"/>
        <v>42100</v>
      </c>
      <c r="S29" s="2">
        <f t="shared" si="8"/>
        <v>42101</v>
      </c>
      <c r="T29" s="2">
        <f t="shared" si="8"/>
        <v>42102</v>
      </c>
      <c r="U29" s="2">
        <f t="shared" si="8"/>
        <v>42103</v>
      </c>
      <c r="V29" s="2">
        <f t="shared" si="8"/>
        <v>42104</v>
      </c>
      <c r="W29" s="2">
        <f t="shared" si="8"/>
        <v>42105</v>
      </c>
      <c r="Y29" s="12">
        <f>DATE($A$4+IF($E$4&gt;12,1,0),12,31)</f>
        <v>42004</v>
      </c>
      <c r="Z29" s="13" t="s">
        <v>23</v>
      </c>
    </row>
    <row r="30" spans="1:26" ht="12.75">
      <c r="A30" s="2">
        <f t="shared" si="6"/>
        <v>42050</v>
      </c>
      <c r="B30" s="2">
        <f t="shared" si="6"/>
        <v>42051</v>
      </c>
      <c r="C30" s="2">
        <f t="shared" si="6"/>
        <v>42052</v>
      </c>
      <c r="D30" s="2">
        <f t="shared" si="6"/>
        <v>42053</v>
      </c>
      <c r="E30" s="2">
        <f t="shared" si="6"/>
        <v>42054</v>
      </c>
      <c r="F30" s="2">
        <f t="shared" si="6"/>
        <v>42055</v>
      </c>
      <c r="G30" s="2">
        <f t="shared" si="6"/>
        <v>42056</v>
      </c>
      <c r="I30" s="2">
        <f t="shared" si="7"/>
        <v>42078</v>
      </c>
      <c r="J30" s="2">
        <f t="shared" si="7"/>
        <v>42079</v>
      </c>
      <c r="K30" s="2">
        <f t="shared" si="7"/>
        <v>42080</v>
      </c>
      <c r="L30" s="2">
        <f t="shared" si="7"/>
        <v>42081</v>
      </c>
      <c r="M30" s="2">
        <f t="shared" si="7"/>
        <v>42082</v>
      </c>
      <c r="N30" s="2">
        <f t="shared" si="7"/>
        <v>42083</v>
      </c>
      <c r="O30" s="2">
        <f t="shared" si="7"/>
        <v>42084</v>
      </c>
      <c r="Q30" s="2">
        <f t="shared" si="8"/>
        <v>42106</v>
      </c>
      <c r="R30" s="2">
        <f t="shared" si="8"/>
        <v>42107</v>
      </c>
      <c r="S30" s="2">
        <f t="shared" si="8"/>
        <v>42108</v>
      </c>
      <c r="T30" s="2">
        <f t="shared" si="8"/>
        <v>42109</v>
      </c>
      <c r="U30" s="2">
        <f t="shared" si="8"/>
        <v>42110</v>
      </c>
      <c r="V30" s="2">
        <f t="shared" si="8"/>
        <v>42111</v>
      </c>
      <c r="W30" s="2">
        <f t="shared" si="8"/>
        <v>42112</v>
      </c>
      <c r="Y30" s="12">
        <f>DATE($A$4+IF($E$4&gt;3,1,0),3,17)</f>
        <v>42080</v>
      </c>
      <c r="Z30" s="13" t="s">
        <v>25</v>
      </c>
    </row>
    <row r="31" spans="1:26" ht="12.75">
      <c r="A31" s="2">
        <f t="shared" si="6"/>
        <v>42057</v>
      </c>
      <c r="B31" s="2">
        <f t="shared" si="6"/>
        <v>42058</v>
      </c>
      <c r="C31" s="2">
        <f t="shared" si="6"/>
        <v>42059</v>
      </c>
      <c r="D31" s="2">
        <f t="shared" si="6"/>
        <v>42060</v>
      </c>
      <c r="E31" s="2">
        <f t="shared" si="6"/>
        <v>42061</v>
      </c>
      <c r="F31" s="2">
        <f t="shared" si="6"/>
        <v>42062</v>
      </c>
      <c r="G31" s="2">
        <f t="shared" si="6"/>
        <v>42063</v>
      </c>
      <c r="I31" s="2">
        <f t="shared" si="7"/>
        <v>42085</v>
      </c>
      <c r="J31" s="2">
        <f t="shared" si="7"/>
        <v>42086</v>
      </c>
      <c r="K31" s="2">
        <f t="shared" si="7"/>
        <v>42087</v>
      </c>
      <c r="L31" s="2">
        <f t="shared" si="7"/>
        <v>42088</v>
      </c>
      <c r="M31" s="2">
        <f t="shared" si="7"/>
        <v>42089</v>
      </c>
      <c r="N31" s="2">
        <f t="shared" si="7"/>
        <v>42090</v>
      </c>
      <c r="O31" s="2">
        <f t="shared" si="7"/>
        <v>42091</v>
      </c>
      <c r="Q31" s="2">
        <f t="shared" si="8"/>
        <v>42113</v>
      </c>
      <c r="R31" s="2">
        <f t="shared" si="8"/>
        <v>42114</v>
      </c>
      <c r="S31" s="2">
        <f t="shared" si="8"/>
        <v>42115</v>
      </c>
      <c r="T31" s="2">
        <f t="shared" si="8"/>
        <v>42116</v>
      </c>
      <c r="U31" s="2">
        <f t="shared" si="8"/>
        <v>42117</v>
      </c>
      <c r="V31" s="2">
        <f t="shared" si="8"/>
        <v>42118</v>
      </c>
      <c r="W31" s="2">
        <f t="shared" si="8"/>
        <v>42119</v>
      </c>
      <c r="Y31" s="12">
        <f>DATE($A$4+IF($E$4&gt;2,1,0),2,14)</f>
        <v>42049</v>
      </c>
      <c r="Z31" s="13" t="s">
        <v>29</v>
      </c>
    </row>
    <row r="32" spans="1:26" ht="12.75">
      <c r="A32" s="2">
        <f t="shared" si="6"/>
      </c>
      <c r="B32" s="2">
        <f t="shared" si="6"/>
      </c>
      <c r="C32" s="2">
        <f t="shared" si="6"/>
      </c>
      <c r="D32" s="2">
        <f t="shared" si="6"/>
      </c>
      <c r="E32" s="2">
        <f t="shared" si="6"/>
      </c>
      <c r="F32" s="2">
        <f t="shared" si="6"/>
      </c>
      <c r="G32" s="2">
        <f t="shared" si="6"/>
      </c>
      <c r="I32" s="2">
        <f t="shared" si="7"/>
        <v>42092</v>
      </c>
      <c r="J32" s="2">
        <f t="shared" si="7"/>
        <v>42093</v>
      </c>
      <c r="K32" s="2">
        <f t="shared" si="7"/>
        <v>42094</v>
      </c>
      <c r="L32" s="2">
        <f t="shared" si="7"/>
      </c>
      <c r="M32" s="2">
        <f t="shared" si="7"/>
      </c>
      <c r="N32" s="2">
        <f t="shared" si="7"/>
      </c>
      <c r="O32" s="2">
        <f t="shared" si="7"/>
      </c>
      <c r="Q32" s="2">
        <f t="shared" si="8"/>
        <v>42120</v>
      </c>
      <c r="R32" s="2">
        <f t="shared" si="8"/>
        <v>42121</v>
      </c>
      <c r="S32" s="2">
        <f t="shared" si="8"/>
        <v>42122</v>
      </c>
      <c r="T32" s="2">
        <f t="shared" si="8"/>
        <v>42123</v>
      </c>
      <c r="U32" s="2">
        <f t="shared" si="8"/>
        <v>42124</v>
      </c>
      <c r="V32" s="2">
        <f t="shared" si="8"/>
      </c>
      <c r="W32" s="2">
        <f t="shared" si="8"/>
      </c>
      <c r="Y32" s="12">
        <f>DATE($A$4+IF($E$4&gt;11,1,0),11,11)</f>
        <v>41954</v>
      </c>
      <c r="Z32" s="13" t="s">
        <v>28</v>
      </c>
    </row>
    <row r="33" spans="1:26" ht="12.75">
      <c r="A33" s="2">
        <f t="shared" si="6"/>
      </c>
      <c r="B33" s="2">
        <f t="shared" si="6"/>
      </c>
      <c r="C33" s="2">
        <f t="shared" si="6"/>
      </c>
      <c r="D33" s="2">
        <f t="shared" si="6"/>
      </c>
      <c r="E33" s="2">
        <f t="shared" si="6"/>
      </c>
      <c r="F33" s="2">
        <f t="shared" si="6"/>
      </c>
      <c r="G33" s="2">
        <f t="shared" si="6"/>
      </c>
      <c r="I33" s="2">
        <f t="shared" si="7"/>
      </c>
      <c r="J33" s="2">
        <f t="shared" si="7"/>
      </c>
      <c r="K33" s="2">
        <f t="shared" si="7"/>
      </c>
      <c r="L33" s="2">
        <f t="shared" si="7"/>
      </c>
      <c r="M33" s="2">
        <f t="shared" si="7"/>
      </c>
      <c r="N33" s="2">
        <f t="shared" si="7"/>
      </c>
      <c r="O33" s="2">
        <f t="shared" si="7"/>
      </c>
      <c r="P33" s="17" t="s">
        <v>3</v>
      </c>
      <c r="Q33" s="2">
        <f t="shared" si="8"/>
      </c>
      <c r="R33" s="2">
        <f t="shared" si="8"/>
      </c>
      <c r="S33" s="2">
        <f t="shared" si="8"/>
      </c>
      <c r="T33" s="2">
        <f t="shared" si="8"/>
      </c>
      <c r="U33" s="2">
        <f t="shared" si="8"/>
      </c>
      <c r="V33" s="2">
        <f t="shared" si="8"/>
      </c>
      <c r="W33" s="2">
        <f t="shared" si="8"/>
      </c>
      <c r="Y33" s="12">
        <f>DATE($A$4+IF($E$4&gt;9,1,0),9,11)</f>
        <v>41893</v>
      </c>
      <c r="Z33" s="13" t="s">
        <v>30</v>
      </c>
    </row>
    <row r="34" spans="25:26" ht="12.75">
      <c r="Y34" s="12">
        <f>DATE($A$4+IF($E$4&gt;12,1,0),12,26)</f>
        <v>41999</v>
      </c>
      <c r="Z34" s="13" t="s">
        <v>31</v>
      </c>
    </row>
    <row r="35" spans="1:26" ht="15">
      <c r="A35" s="25">
        <f>DATE(YEAR(Q26+35),MONTH(Q26+35),1)</f>
        <v>42125</v>
      </c>
      <c r="B35" s="26"/>
      <c r="C35" s="26"/>
      <c r="D35" s="26"/>
      <c r="E35" s="26"/>
      <c r="F35" s="26"/>
      <c r="G35" s="27"/>
      <c r="I35" s="25">
        <f>DATE(YEAR(A35+35),MONTH(A35+35),1)</f>
        <v>42156</v>
      </c>
      <c r="J35" s="26"/>
      <c r="K35" s="26"/>
      <c r="L35" s="26"/>
      <c r="M35" s="26"/>
      <c r="N35" s="26"/>
      <c r="O35" s="27"/>
      <c r="Q35" s="25">
        <f>DATE(YEAR(I35+35),MONTH(I35+35),1)</f>
        <v>42186</v>
      </c>
      <c r="R35" s="26"/>
      <c r="S35" s="26"/>
      <c r="T35" s="26"/>
      <c r="U35" s="26"/>
      <c r="V35" s="26"/>
      <c r="W35" s="27"/>
      <c r="Y35" s="12">
        <f>IF(AND($A$4&gt;1900,$A$4&lt;2099),IF(MONTH(ROUNDDOWN((DATE(2000,3,20)+TIME(7,29,0))+($A$4-2000)*365.24238,0))&lt;$E$4,ROUNDDOWN((DATE(2000,3,20)+TIME(7,29,0))+($A$4+1-2000)*365.24238,0),ROUNDDOWN((DATE(2000,3,20)+TIME(7,29,0))+($A$4-2000)*365.24238,0)),"n/f")</f>
        <v>42083</v>
      </c>
      <c r="Z35" s="13" t="s">
        <v>32</v>
      </c>
    </row>
    <row r="36" spans="1:26" ht="12.75">
      <c r="A36" s="6" t="str">
        <f>$A$9</f>
        <v>Su</v>
      </c>
      <c r="B36" s="1" t="str">
        <f>$B$9</f>
        <v>M</v>
      </c>
      <c r="C36" s="1" t="str">
        <f>$C$9</f>
        <v>Tu</v>
      </c>
      <c r="D36" s="1" t="str">
        <f>$D$9</f>
        <v>W</v>
      </c>
      <c r="E36" s="1" t="str">
        <f>$E$9</f>
        <v>Th</v>
      </c>
      <c r="F36" s="1" t="str">
        <f>$F$9</f>
        <v>F</v>
      </c>
      <c r="G36" s="7" t="str">
        <f>$G$9</f>
        <v>Sa</v>
      </c>
      <c r="I36" s="6" t="str">
        <f>$A$9</f>
        <v>Su</v>
      </c>
      <c r="J36" s="1" t="str">
        <f>$B$9</f>
        <v>M</v>
      </c>
      <c r="K36" s="1" t="str">
        <f>$C$9</f>
        <v>Tu</v>
      </c>
      <c r="L36" s="1" t="str">
        <f>$D$9</f>
        <v>W</v>
      </c>
      <c r="M36" s="1" t="str">
        <f>$E$9</f>
        <v>Th</v>
      </c>
      <c r="N36" s="1" t="str">
        <f>$F$9</f>
        <v>F</v>
      </c>
      <c r="O36" s="7" t="str">
        <f>$G$9</f>
        <v>Sa</v>
      </c>
      <c r="Q36" s="6" t="str">
        <f>$A$9</f>
        <v>Su</v>
      </c>
      <c r="R36" s="1" t="str">
        <f>$B$9</f>
        <v>M</v>
      </c>
      <c r="S36" s="1" t="str">
        <f>$C$9</f>
        <v>Tu</v>
      </c>
      <c r="T36" s="1" t="str">
        <f>$D$9</f>
        <v>W</v>
      </c>
      <c r="U36" s="1" t="str">
        <f>$E$9</f>
        <v>Th</v>
      </c>
      <c r="V36" s="1" t="str">
        <f>$F$9</f>
        <v>F</v>
      </c>
      <c r="W36" s="7" t="str">
        <f>$G$9</f>
        <v>Sa</v>
      </c>
      <c r="Y36" s="12">
        <f>IF(AND($A$4&gt;1900,$A$4&lt;2099),IF(MONTH(ROUNDDOWN((DATE(2000,6,21)+TIME(1,36,0))+($A$4-2000)*365.24163,0))&lt;$E$4,ROUNDDOWN((DATE(2000,6,21)+TIME(1,36,0))+($A$4+1-2000)*365.24163,0),ROUNDDOWN((DATE(2000,6,21)+TIME(1,36,0))+($A$4-2000)*365.24163,0)),"n/f")</f>
        <v>42176</v>
      </c>
      <c r="Z36" s="13" t="s">
        <v>33</v>
      </c>
    </row>
    <row r="37" spans="1:26" ht="12.75">
      <c r="A37" s="2">
        <f aca="true" t="shared" si="9" ref="A37:G42">IF(MONTH($A$35)&lt;&gt;MONTH($A$35-(WEEKDAY($A$35,1)-($I$4-1))-IF((WEEKDAY($A$35,1)-($I$4-1))&lt;=0,7,0)+(ROW(A37)-ROW($A$37))*7+(COLUMN(A37)-COLUMN($A$37)+1)),"",$A$35-(WEEKDAY($A$35,1)-($I$4-1))-IF((WEEKDAY($A$35,1)-($I$4-1))&lt;=0,7,0)+(ROW(A37)-ROW($A$37))*7+(COLUMN(A37)-COLUMN($A$37)+1))</f>
      </c>
      <c r="B37" s="2">
        <f t="shared" si="9"/>
      </c>
      <c r="C37" s="2">
        <f t="shared" si="9"/>
      </c>
      <c r="D37" s="2">
        <f t="shared" si="9"/>
      </c>
      <c r="E37" s="2">
        <f t="shared" si="9"/>
      </c>
      <c r="F37" s="2">
        <f t="shared" si="9"/>
        <v>42125</v>
      </c>
      <c r="G37" s="2">
        <f t="shared" si="9"/>
        <v>42126</v>
      </c>
      <c r="I37" s="2">
        <f aca="true" t="shared" si="10" ref="I37:O42">IF(MONTH($I$35)&lt;&gt;MONTH($I$35-(WEEKDAY($I$35,1)-($I$4-1))-IF((WEEKDAY($I$35,1)-($I$4-1))&lt;=0,7,0)+(ROW(I37)-ROW($I$37))*7+(COLUMN(I37)-COLUMN($I$37)+1)),"",$I$35-(WEEKDAY($I$35,1)-($I$4-1))-IF((WEEKDAY($I$35,1)-($I$4-1))&lt;=0,7,0)+(ROW(I37)-ROW($I$37))*7+(COLUMN(I37)-COLUMN($I$37)+1))</f>
      </c>
      <c r="J37" s="2">
        <f t="shared" si="10"/>
        <v>42156</v>
      </c>
      <c r="K37" s="2">
        <f t="shared" si="10"/>
        <v>42157</v>
      </c>
      <c r="L37" s="2">
        <f t="shared" si="10"/>
        <v>42158</v>
      </c>
      <c r="M37" s="2">
        <f t="shared" si="10"/>
        <v>42159</v>
      </c>
      <c r="N37" s="2">
        <f t="shared" si="10"/>
        <v>42160</v>
      </c>
      <c r="O37" s="2">
        <f t="shared" si="10"/>
        <v>42161</v>
      </c>
      <c r="Q37" s="2">
        <f aca="true" t="shared" si="11" ref="Q37:W42">IF(MONTH($Q$35)&lt;&gt;MONTH($Q$35-(WEEKDAY($Q$35,1)-($I$4-1))-IF((WEEKDAY($Q$35,1)-($I$4-1))&lt;=0,7,0)+(ROW(Q37)-ROW($Q$37))*7+(COLUMN(Q37)-COLUMN($Q$37)+1)),"",$Q$35-(WEEKDAY($Q$35,1)-($I$4-1))-IF((WEEKDAY($Q$35,1)-($I$4-1))&lt;=0,7,0)+(ROW(Q37)-ROW($Q$37))*7+(COLUMN(Q37)-COLUMN($Q$37)+1))</f>
      </c>
      <c r="R37" s="2">
        <f t="shared" si="11"/>
      </c>
      <c r="S37" s="2">
        <f t="shared" si="11"/>
      </c>
      <c r="T37" s="2">
        <f t="shared" si="11"/>
        <v>42186</v>
      </c>
      <c r="U37" s="2">
        <f t="shared" si="11"/>
        <v>42187</v>
      </c>
      <c r="V37" s="2">
        <f t="shared" si="11"/>
        <v>42188</v>
      </c>
      <c r="W37" s="2">
        <f t="shared" si="11"/>
        <v>42189</v>
      </c>
      <c r="Y37" s="12">
        <f>IF(AND($A$4&gt;1900,$A$4&lt;2099),IF(MONTH(ROUNDDOWN((DATE(2000,9,22)+TIME(17,17,0))+($A$4-2000)*365.24205,0))&lt;$E$4,ROUNDDOWN((DATE(2000,9,22)+TIME(17,17,0))+($A$4+1-2000)*365.24205,0),ROUNDDOWN((DATE(2000,9,22)+TIME(17,17,0))+($A$4-2000)*365.24205,0)),"n/f")</f>
        <v>41905</v>
      </c>
      <c r="Z37" s="13" t="s">
        <v>34</v>
      </c>
    </row>
    <row r="38" spans="1:26" ht="12.75">
      <c r="A38" s="2">
        <f t="shared" si="9"/>
        <v>42127</v>
      </c>
      <c r="B38" s="2">
        <f t="shared" si="9"/>
        <v>42128</v>
      </c>
      <c r="C38" s="2">
        <f t="shared" si="9"/>
        <v>42129</v>
      </c>
      <c r="D38" s="2">
        <f t="shared" si="9"/>
        <v>42130</v>
      </c>
      <c r="E38" s="2">
        <f t="shared" si="9"/>
        <v>42131</v>
      </c>
      <c r="F38" s="2">
        <f t="shared" si="9"/>
        <v>42132</v>
      </c>
      <c r="G38" s="2">
        <f t="shared" si="9"/>
        <v>42133</v>
      </c>
      <c r="I38" s="2">
        <f t="shared" si="10"/>
        <v>42162</v>
      </c>
      <c r="J38" s="2">
        <f t="shared" si="10"/>
        <v>42163</v>
      </c>
      <c r="K38" s="2">
        <f t="shared" si="10"/>
        <v>42164</v>
      </c>
      <c r="L38" s="2">
        <f t="shared" si="10"/>
        <v>42165</v>
      </c>
      <c r="M38" s="2">
        <f t="shared" si="10"/>
        <v>42166</v>
      </c>
      <c r="N38" s="2">
        <f t="shared" si="10"/>
        <v>42167</v>
      </c>
      <c r="O38" s="2">
        <f t="shared" si="10"/>
        <v>42168</v>
      </c>
      <c r="Q38" s="2">
        <f t="shared" si="11"/>
        <v>42190</v>
      </c>
      <c r="R38" s="2">
        <f t="shared" si="11"/>
        <v>42191</v>
      </c>
      <c r="S38" s="2">
        <f t="shared" si="11"/>
        <v>42192</v>
      </c>
      <c r="T38" s="2">
        <f t="shared" si="11"/>
        <v>42193</v>
      </c>
      <c r="U38" s="2">
        <f t="shared" si="11"/>
        <v>42194</v>
      </c>
      <c r="V38" s="2">
        <f t="shared" si="11"/>
        <v>42195</v>
      </c>
      <c r="W38" s="2">
        <f t="shared" si="11"/>
        <v>42196</v>
      </c>
      <c r="Y38" s="12">
        <f>IF(AND($A$4&gt;1900,$A$4&lt;2099),IF(MONTH(ROUNDDOWN((DATE(2000,12,21)+TIME(13,30,0))+($A$4-2000)*365.242743,0))&lt;$E$4,ROUNDDOWN((DATE(2000,12,21)+TIME(13,30,0))+($A$4+1-2000)*365.242743,0),ROUNDDOWN((DATE(2000,12,21)+TIME(13,30,0))+($A$4-2000)*365.242743,0)),"n/f")</f>
        <v>41994</v>
      </c>
      <c r="Z38" s="13" t="s">
        <v>35</v>
      </c>
    </row>
    <row r="39" spans="1:26" ht="12.75">
      <c r="A39" s="2">
        <f t="shared" si="9"/>
        <v>42134</v>
      </c>
      <c r="B39" s="2">
        <f t="shared" si="9"/>
        <v>42135</v>
      </c>
      <c r="C39" s="2">
        <f t="shared" si="9"/>
        <v>42136</v>
      </c>
      <c r="D39" s="2">
        <f t="shared" si="9"/>
        <v>42137</v>
      </c>
      <c r="E39" s="2">
        <f t="shared" si="9"/>
        <v>42138</v>
      </c>
      <c r="F39" s="2">
        <f t="shared" si="9"/>
        <v>42139</v>
      </c>
      <c r="G39" s="2">
        <f t="shared" si="9"/>
        <v>42140</v>
      </c>
      <c r="I39" s="2">
        <f t="shared" si="10"/>
        <v>42169</v>
      </c>
      <c r="J39" s="2">
        <f t="shared" si="10"/>
        <v>42170</v>
      </c>
      <c r="K39" s="2">
        <f t="shared" si="10"/>
        <v>42171</v>
      </c>
      <c r="L39" s="2">
        <f t="shared" si="10"/>
        <v>42172</v>
      </c>
      <c r="M39" s="2">
        <f t="shared" si="10"/>
        <v>42173</v>
      </c>
      <c r="N39" s="2">
        <f t="shared" si="10"/>
        <v>42174</v>
      </c>
      <c r="O39" s="2">
        <f t="shared" si="10"/>
        <v>42175</v>
      </c>
      <c r="Q39" s="2">
        <f t="shared" si="11"/>
        <v>42197</v>
      </c>
      <c r="R39" s="2">
        <f t="shared" si="11"/>
        <v>42198</v>
      </c>
      <c r="S39" s="2">
        <f t="shared" si="11"/>
        <v>42199</v>
      </c>
      <c r="T39" s="2">
        <f t="shared" si="11"/>
        <v>42200</v>
      </c>
      <c r="U39" s="2">
        <f t="shared" si="11"/>
        <v>42201</v>
      </c>
      <c r="V39" s="2">
        <f t="shared" si="11"/>
        <v>42202</v>
      </c>
      <c r="W39" s="2">
        <f t="shared" si="11"/>
        <v>42203</v>
      </c>
      <c r="Y39" s="12"/>
      <c r="Z39" s="13"/>
    </row>
    <row r="40" spans="1:26" ht="12.75">
      <c r="A40" s="2">
        <f t="shared" si="9"/>
        <v>42141</v>
      </c>
      <c r="B40" s="2">
        <f t="shared" si="9"/>
        <v>42142</v>
      </c>
      <c r="C40" s="2">
        <f t="shared" si="9"/>
        <v>42143</v>
      </c>
      <c r="D40" s="2">
        <f t="shared" si="9"/>
        <v>42144</v>
      </c>
      <c r="E40" s="2">
        <f t="shared" si="9"/>
        <v>42145</v>
      </c>
      <c r="F40" s="2">
        <f t="shared" si="9"/>
        <v>42146</v>
      </c>
      <c r="G40" s="2">
        <f t="shared" si="9"/>
        <v>42147</v>
      </c>
      <c r="I40" s="2">
        <f t="shared" si="10"/>
        <v>42176</v>
      </c>
      <c r="J40" s="2">
        <f t="shared" si="10"/>
        <v>42177</v>
      </c>
      <c r="K40" s="2">
        <f t="shared" si="10"/>
        <v>42178</v>
      </c>
      <c r="L40" s="2">
        <f t="shared" si="10"/>
        <v>42179</v>
      </c>
      <c r="M40" s="2">
        <f t="shared" si="10"/>
        <v>42180</v>
      </c>
      <c r="N40" s="2">
        <f t="shared" si="10"/>
        <v>42181</v>
      </c>
      <c r="O40" s="2">
        <f t="shared" si="10"/>
        <v>42182</v>
      </c>
      <c r="Q40" s="2">
        <f t="shared" si="11"/>
        <v>42204</v>
      </c>
      <c r="R40" s="2">
        <f t="shared" si="11"/>
        <v>42205</v>
      </c>
      <c r="S40" s="2">
        <f t="shared" si="11"/>
        <v>42206</v>
      </c>
      <c r="T40" s="2">
        <f t="shared" si="11"/>
        <v>42207</v>
      </c>
      <c r="U40" s="2">
        <f t="shared" si="11"/>
        <v>42208</v>
      </c>
      <c r="V40" s="2">
        <f t="shared" si="11"/>
        <v>42209</v>
      </c>
      <c r="W40" s="2">
        <f t="shared" si="11"/>
        <v>42210</v>
      </c>
      <c r="Y40" s="12"/>
      <c r="Z40" s="13"/>
    </row>
    <row r="41" spans="1:26" ht="12.75">
      <c r="A41" s="2">
        <f t="shared" si="9"/>
        <v>42148</v>
      </c>
      <c r="B41" s="2">
        <f t="shared" si="9"/>
        <v>42149</v>
      </c>
      <c r="C41" s="2">
        <f t="shared" si="9"/>
        <v>42150</v>
      </c>
      <c r="D41" s="2">
        <f t="shared" si="9"/>
        <v>42151</v>
      </c>
      <c r="E41" s="2">
        <f t="shared" si="9"/>
        <v>42152</v>
      </c>
      <c r="F41" s="2">
        <f t="shared" si="9"/>
        <v>42153</v>
      </c>
      <c r="G41" s="2">
        <f t="shared" si="9"/>
        <v>42154</v>
      </c>
      <c r="I41" s="2">
        <f t="shared" si="10"/>
        <v>42183</v>
      </c>
      <c r="J41" s="2">
        <f t="shared" si="10"/>
        <v>42184</v>
      </c>
      <c r="K41" s="2">
        <f t="shared" si="10"/>
        <v>42185</v>
      </c>
      <c r="L41" s="2">
        <f t="shared" si="10"/>
      </c>
      <c r="M41" s="2">
        <f t="shared" si="10"/>
      </c>
      <c r="N41" s="2">
        <f t="shared" si="10"/>
      </c>
      <c r="O41" s="2">
        <f t="shared" si="10"/>
      </c>
      <c r="Q41" s="2">
        <f t="shared" si="11"/>
        <v>42211</v>
      </c>
      <c r="R41" s="2">
        <f t="shared" si="11"/>
        <v>42212</v>
      </c>
      <c r="S41" s="2">
        <f t="shared" si="11"/>
        <v>42213</v>
      </c>
      <c r="T41" s="2">
        <f t="shared" si="11"/>
        <v>42214</v>
      </c>
      <c r="U41" s="2">
        <f t="shared" si="11"/>
        <v>42215</v>
      </c>
      <c r="V41" s="2">
        <f t="shared" si="11"/>
        <v>42216</v>
      </c>
      <c r="W41" s="2">
        <f t="shared" si="11"/>
      </c>
      <c r="Y41" s="12"/>
      <c r="Z41" s="13"/>
    </row>
    <row r="42" spans="1:26" ht="12.75">
      <c r="A42" s="2">
        <f t="shared" si="9"/>
        <v>42155</v>
      </c>
      <c r="B42" s="2">
        <f t="shared" si="9"/>
      </c>
      <c r="C42" s="2">
        <f t="shared" si="9"/>
      </c>
      <c r="D42" s="2">
        <f t="shared" si="9"/>
      </c>
      <c r="E42" s="2">
        <f t="shared" si="9"/>
      </c>
      <c r="F42" s="2">
        <f t="shared" si="9"/>
      </c>
      <c r="G42" s="2">
        <f t="shared" si="9"/>
      </c>
      <c r="I42" s="2">
        <f t="shared" si="10"/>
      </c>
      <c r="J42" s="2">
        <f t="shared" si="10"/>
      </c>
      <c r="K42" s="2">
        <f t="shared" si="10"/>
      </c>
      <c r="L42" s="2">
        <f t="shared" si="10"/>
      </c>
      <c r="M42" s="2">
        <f t="shared" si="10"/>
      </c>
      <c r="N42" s="2">
        <f t="shared" si="10"/>
      </c>
      <c r="O42" s="2">
        <f t="shared" si="10"/>
      </c>
      <c r="P42" s="17" t="s">
        <v>3</v>
      </c>
      <c r="Q42" s="2">
        <f t="shared" si="11"/>
      </c>
      <c r="R42" s="2">
        <f t="shared" si="11"/>
      </c>
      <c r="S42" s="2">
        <f t="shared" si="11"/>
      </c>
      <c r="T42" s="2">
        <f t="shared" si="11"/>
      </c>
      <c r="U42" s="2">
        <f t="shared" si="11"/>
      </c>
      <c r="V42" s="2">
        <f t="shared" si="11"/>
      </c>
      <c r="W42" s="2">
        <f t="shared" si="11"/>
      </c>
      <c r="Y42" s="12"/>
      <c r="Z42" s="13"/>
    </row>
    <row r="43" spans="1:26" ht="12.75">
      <c r="A43" s="5" t="s">
        <v>0</v>
      </c>
      <c r="W43" s="4" t="s">
        <v>40</v>
      </c>
      <c r="Y43" s="12"/>
      <c r="Z43" s="13"/>
    </row>
  </sheetData>
  <mergeCells count="20">
    <mergeCell ref="A35:G35"/>
    <mergeCell ref="I35:O35"/>
    <mergeCell ref="Q35:W35"/>
    <mergeCell ref="A17:G17"/>
    <mergeCell ref="I17:O17"/>
    <mergeCell ref="Q17:W17"/>
    <mergeCell ref="A26:G26"/>
    <mergeCell ref="I26:O26"/>
    <mergeCell ref="Q26:W26"/>
    <mergeCell ref="A6:W6"/>
    <mergeCell ref="A8:G8"/>
    <mergeCell ref="I8:O8"/>
    <mergeCell ref="Q8:W8"/>
    <mergeCell ref="E4:G4"/>
    <mergeCell ref="E3:G3"/>
    <mergeCell ref="Q2:W2"/>
    <mergeCell ref="A4:C4"/>
    <mergeCell ref="A3:C3"/>
    <mergeCell ref="I4:K4"/>
    <mergeCell ref="I3:K3"/>
  </mergeCells>
  <conditionalFormatting sqref="A10:G15 I10:O15 Q10:W15 A19:G24 I19:O24 Q19:W24 A28:G33 I28:O33 Q28:W33 A37:G42 I37:O42 Q37:W42">
    <cfRule type="cellIs" priority="1" dxfId="0" operator="equal" stopIfTrue="1">
      <formula>""</formula>
    </cfRule>
    <cfRule type="expression" priority="2" dxfId="1" stopIfTrue="1">
      <formula>MATCH(A10,$Y$9:$Y$250,0)</formula>
    </cfRule>
  </conditionalFormatting>
  <hyperlinks>
    <hyperlink ref="A2" r:id="rId1" display="www.vertex42.com/calendars"/>
    <hyperlink ref="A43" r:id="rId2" display="www.vertex42.com/calendars"/>
  </hyperlinks>
  <printOptions horizontalCentered="1"/>
  <pageMargins left="0.75" right="0.75" top="0.75" bottom="0.75" header="0.5" footer="0.5"/>
  <pageSetup horizontalDpi="600" verticalDpi="600" orientation="landscape"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Event Calendar</dc:title>
  <dc:subject/>
  <dc:creator>www.vertex42.com</dc:creator>
  <cp:keywords/>
  <dc:description>(c) 2009 Vertex42 LLC. All rights reserved.</dc:description>
  <cp:lastModifiedBy>Vertex42</cp:lastModifiedBy>
  <cp:lastPrinted>2009-11-30T17:48:44Z</cp:lastPrinted>
  <dcterms:created xsi:type="dcterms:W3CDTF">2008-12-11T21:42:43Z</dcterms:created>
  <dcterms:modified xsi:type="dcterms:W3CDTF">2013-12-04T16:33:17Z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2009 Vertex42 LLC</vt:lpwstr>
  </property>
  <property fmtid="{D5CDD505-2E9C-101B-9397-08002B2CF9AE}" pid="3" name="Version">
    <vt:lpwstr>1.0.4</vt:lpwstr>
  </property>
</Properties>
</file>