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95" windowHeight="11760" activeTab="0"/>
  </bookViews>
  <sheets>
    <sheet name="YearlyCalendar" sheetId="1" r:id="rId1"/>
  </sheets>
  <definedNames>
    <definedName name="_xlnm.Print_Area" localSheetId="0">'YearlyCalendar'!$B$8:$AA$45</definedName>
    <definedName name="valuevx">42.314159</definedName>
    <definedName name="weeknumopt">'YearlyCalendar'!$C$6</definedName>
  </definedNames>
  <calcPr fullCalcOnLoad="1"/>
</workbook>
</file>

<file path=xl/comments1.xml><?xml version="1.0" encoding="utf-8"?>
<comments xmlns="http://schemas.openxmlformats.org/spreadsheetml/2006/main">
  <authors>
    <author>Jon</author>
  </authors>
  <commentList>
    <comment ref="U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<sst xmlns="http://schemas.openxmlformats.org/spreadsheetml/2006/main" count="27" uniqueCount="15">
  <si>
    <t>www.vertex42.com/calendars</t>
  </si>
  <si>
    <t>Year</t>
  </si>
  <si>
    <t>Start Day</t>
  </si>
  <si>
    <t>1: Sunday, 2: Monday</t>
  </si>
  <si>
    <t>[42]</t>
  </si>
  <si>
    <t>Month</t>
  </si>
  <si>
    <t>Wk</t>
  </si>
  <si>
    <t>Week Numbering Options</t>
  </si>
  <si>
    <t>Yearly Calendar with Week Numbers</t>
  </si>
  <si>
    <t>ISO</t>
  </si>
  <si>
    <t>US :: Use Start Day=1 (Sunday). Week 1 contains January 1</t>
  </si>
  <si>
    <t>ISO :: Must use Start Day=2 (Monday). Week 1 contains the first Thursday</t>
  </si>
  <si>
    <t>WeekNo</t>
  </si>
  <si>
    <t>© 2005-2011 Vertex42 LLC</t>
  </si>
  <si>
    <t>© 2011 Vertex42.com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</si>
</sst>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 numFmtId="168" formatCode="mmmm\ \'yy"/>
  </numFmts>
  <fonts count="23">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sz val="9"/>
      <name val="Arial"/>
      <family val="2"/>
    </font>
    <font>
      <u val="single"/>
      <sz val="10"/>
      <color indexed="36"/>
      <name val="Arial"/>
      <family val="0"/>
    </font>
    <font>
      <sz val="8"/>
      <name val="Verdana"/>
      <family val="2"/>
    </font>
    <font>
      <b/>
      <sz val="16"/>
      <color indexed="60"/>
      <name val="Arial"/>
      <family val="2"/>
    </font>
    <font>
      <sz val="6"/>
      <color indexed="9"/>
      <name val="Arial"/>
      <family val="0"/>
    </font>
    <font>
      <b/>
      <sz val="10"/>
      <name val="Arial"/>
      <family val="2"/>
    </font>
    <font>
      <b/>
      <sz val="12"/>
      <name val="Arial"/>
      <family val="2"/>
    </font>
    <font>
      <b/>
      <sz val="28"/>
      <color indexed="63"/>
      <name val="Arial"/>
      <family val="2"/>
    </font>
    <font>
      <u val="single"/>
      <sz val="8"/>
      <color indexed="12"/>
      <name val="Arial"/>
      <family val="2"/>
    </font>
    <font>
      <b/>
      <sz val="8"/>
      <color indexed="10"/>
      <name val="Tahoma"/>
      <family val="2"/>
    </font>
    <font>
      <sz val="8"/>
      <color indexed="10"/>
      <name val="Tahoma"/>
      <family val="2"/>
    </font>
    <font>
      <i/>
      <sz val="8"/>
      <name val="Tahoma"/>
      <family val="2"/>
    </font>
    <font>
      <b/>
      <sz val="8"/>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7" fillId="2" borderId="0" xfId="0" applyFont="1" applyFill="1" applyAlignment="1">
      <alignment horizontal="center"/>
    </xf>
    <xf numFmtId="0" fontId="8" fillId="0" borderId="1" xfId="0" applyFont="1" applyFill="1" applyBorder="1" applyAlignment="1">
      <alignment horizontal="center"/>
    </xf>
    <xf numFmtId="0" fontId="9" fillId="2" borderId="0" xfId="0" applyFont="1" applyFill="1" applyAlignment="1">
      <alignment/>
    </xf>
    <xf numFmtId="0" fontId="12" fillId="2" borderId="0" xfId="0" applyFont="1" applyFill="1" applyAlignment="1">
      <alignment horizontal="center"/>
    </xf>
    <xf numFmtId="0" fontId="14" fillId="0" borderId="0" xfId="0" applyFont="1" applyFill="1" applyAlignment="1">
      <alignment/>
    </xf>
    <xf numFmtId="0" fontId="13" fillId="2" borderId="2" xfId="0" applyFont="1" applyFill="1" applyBorder="1" applyAlignment="1" applyProtection="1">
      <alignment vertical="center"/>
      <protection/>
    </xf>
    <xf numFmtId="0" fontId="15" fillId="0" borderId="0" xfId="0" applyFont="1" applyAlignment="1">
      <alignment/>
    </xf>
    <xf numFmtId="14" fontId="0" fillId="0" borderId="0" xfId="0" applyNumberFormat="1" applyAlignment="1">
      <alignment/>
    </xf>
    <xf numFmtId="0" fontId="0" fillId="0" borderId="0" xfId="0" applyFill="1" applyAlignment="1">
      <alignment/>
    </xf>
    <xf numFmtId="0" fontId="12" fillId="0" borderId="1" xfId="0" applyFont="1" applyFill="1" applyBorder="1" applyAlignment="1">
      <alignment horizontal="center"/>
    </xf>
    <xf numFmtId="0" fontId="0" fillId="0" borderId="0" xfId="0" applyFont="1" applyAlignment="1">
      <alignment/>
    </xf>
    <xf numFmtId="0" fontId="18" fillId="0" borderId="0" xfId="20" applyFont="1" applyAlignment="1">
      <alignment/>
    </xf>
    <xf numFmtId="0" fontId="2" fillId="0" borderId="0" xfId="0" applyFont="1" applyAlignment="1">
      <alignment horizontal="right"/>
    </xf>
    <xf numFmtId="0" fontId="8" fillId="2" borderId="0" xfId="0" applyFont="1" applyFill="1" applyAlignment="1">
      <alignment/>
    </xf>
    <xf numFmtId="0" fontId="0" fillId="0" borderId="0" xfId="0" applyFont="1" applyAlignment="1">
      <alignment vertical="center"/>
    </xf>
    <xf numFmtId="0" fontId="10" fillId="0" borderId="3" xfId="0" applyFont="1" applyFill="1" applyBorder="1" applyAlignment="1">
      <alignment horizontal="center" vertical="center"/>
    </xf>
    <xf numFmtId="164" fontId="2" fillId="0" borderId="4" xfId="0" applyNumberFormat="1" applyFont="1" applyBorder="1" applyAlignment="1">
      <alignment horizontal="center" vertical="center"/>
    </xf>
    <xf numFmtId="0" fontId="10" fillId="0" borderId="5" xfId="0" applyFont="1" applyFill="1" applyBorder="1" applyAlignment="1">
      <alignment horizontal="center" vertical="center"/>
    </xf>
    <xf numFmtId="164" fontId="2" fillId="0" borderId="6" xfId="0" applyNumberFormat="1" applyFont="1" applyBorder="1" applyAlignment="1">
      <alignment horizontal="center" vertical="center"/>
    </xf>
    <xf numFmtId="0" fontId="10" fillId="0" borderId="2" xfId="0" applyFont="1" applyFill="1" applyBorder="1" applyAlignment="1">
      <alignment horizontal="center" vertical="center"/>
    </xf>
    <xf numFmtId="168" fontId="16" fillId="0" borderId="0" xfId="0" applyNumberFormat="1" applyFont="1" applyFill="1" applyBorder="1" applyAlignment="1">
      <alignment horizontal="center" vertical="center"/>
    </xf>
    <xf numFmtId="0" fontId="6" fillId="0" borderId="7" xfId="20" applyFont="1" applyBorder="1" applyAlignment="1" applyProtection="1">
      <alignment horizontal="left"/>
      <protection/>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7" fillId="2" borderId="2" xfId="0" applyFont="1" applyFill="1" applyBorder="1" applyAlignment="1">
      <alignment horizontal="center"/>
    </xf>
    <xf numFmtId="0" fontId="2" fillId="0" borderId="7" xfId="0" applyFont="1" applyFill="1" applyBorder="1" applyAlignment="1">
      <alignment horizontal="right"/>
    </xf>
    <xf numFmtId="0" fontId="13" fillId="2" borderId="2" xfId="0" applyFont="1" applyFill="1" applyBorder="1" applyAlignment="1" applyProtection="1">
      <alignment horizontal="left" vertical="center"/>
      <protection/>
    </xf>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2" borderId="9" xfId="0" applyFont="1" applyFill="1" applyBorder="1" applyAlignment="1">
      <alignment horizontal="center"/>
    </xf>
    <xf numFmtId="0" fontId="17" fillId="0"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EAEAEA"/>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133350</xdr:colOff>
      <xdr:row>0</xdr:row>
      <xdr:rowOff>0</xdr:rowOff>
    </xdr:from>
    <xdr:to>
      <xdr:col>26</xdr:col>
      <xdr:colOff>180975</xdr:colOff>
      <xdr:row>0</xdr:row>
      <xdr:rowOff>266700</xdr:rowOff>
    </xdr:to>
    <xdr:pic>
      <xdr:nvPicPr>
        <xdr:cNvPr id="1" name="Picture 1">
          <a:hlinkClick r:id="rId3"/>
        </xdr:cNvPr>
        <xdr:cNvPicPr preferRelativeResize="1">
          <a:picLocks noChangeAspect="1"/>
        </xdr:cNvPicPr>
      </xdr:nvPicPr>
      <xdr:blipFill>
        <a:blip r:embed="rId1"/>
        <a:stretch>
          <a:fillRect/>
        </a:stretch>
      </xdr:blipFill>
      <xdr:spPr>
        <a:xfrm>
          <a:off x="4476750"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5"/>
  <sheetViews>
    <sheetView showGridLines="0" tabSelected="1" workbookViewId="0" topLeftCell="A1">
      <selection activeCell="A4" sqref="A4"/>
    </sheetView>
  </sheetViews>
  <sheetFormatPr defaultColWidth="9.140625" defaultRowHeight="12.75"/>
  <cols>
    <col min="2" max="2" width="3.421875" style="0" customWidth="1"/>
    <col min="3" max="9" width="2.8515625" style="0" customWidth="1"/>
    <col min="10" max="11" width="3.140625" style="0" customWidth="1"/>
    <col min="12" max="18" width="2.8515625" style="0" customWidth="1"/>
    <col min="19" max="20" width="3.140625" style="0" customWidth="1"/>
    <col min="21" max="27" width="2.8515625" style="0" customWidth="1"/>
    <col min="28" max="28" width="3.00390625" style="0" customWidth="1"/>
  </cols>
  <sheetData>
    <row r="1" spans="1:27" ht="23.25" customHeight="1">
      <c r="A1" s="28" t="s">
        <v>8</v>
      </c>
      <c r="B1" s="28"/>
      <c r="C1" s="28"/>
      <c r="D1" s="28"/>
      <c r="E1" s="28"/>
      <c r="F1" s="28"/>
      <c r="G1" s="28"/>
      <c r="H1" s="28"/>
      <c r="I1" s="28"/>
      <c r="J1" s="28"/>
      <c r="K1" s="28"/>
      <c r="L1" s="28"/>
      <c r="M1" s="28"/>
      <c r="N1" s="28"/>
      <c r="O1" s="28"/>
      <c r="P1" s="28"/>
      <c r="Q1" s="28"/>
      <c r="R1" s="28"/>
      <c r="S1" s="6"/>
      <c r="T1" s="6"/>
      <c r="U1" s="6"/>
      <c r="V1" s="6"/>
      <c r="W1" s="6"/>
      <c r="X1" s="6"/>
      <c r="Y1" s="6"/>
      <c r="Z1" s="6"/>
      <c r="AA1" s="6"/>
    </row>
    <row r="2" spans="1:27" ht="12.75">
      <c r="A2" s="22" t="s">
        <v>0</v>
      </c>
      <c r="B2" s="22"/>
      <c r="C2" s="22"/>
      <c r="D2" s="22"/>
      <c r="E2" s="22"/>
      <c r="F2" s="22"/>
      <c r="G2" s="22"/>
      <c r="U2" s="27" t="s">
        <v>13</v>
      </c>
      <c r="V2" s="27"/>
      <c r="W2" s="27"/>
      <c r="X2" s="27"/>
      <c r="Y2" s="27"/>
      <c r="Z2" s="27"/>
      <c r="AA2" s="27"/>
    </row>
    <row r="3" spans="1:8" ht="12.75">
      <c r="A3" s="1" t="s">
        <v>1</v>
      </c>
      <c r="B3" s="14"/>
      <c r="C3" s="26" t="s">
        <v>5</v>
      </c>
      <c r="D3" s="26"/>
      <c r="E3" s="26"/>
      <c r="F3" s="14"/>
      <c r="H3" s="7" t="s">
        <v>7</v>
      </c>
    </row>
    <row r="4" spans="1:8" ht="12.75">
      <c r="A4" s="2">
        <v>2014</v>
      </c>
      <c r="B4" s="14"/>
      <c r="C4" s="23">
        <v>1</v>
      </c>
      <c r="D4" s="24"/>
      <c r="E4" s="25"/>
      <c r="F4" s="14"/>
      <c r="H4" t="s">
        <v>10</v>
      </c>
    </row>
    <row r="5" spans="1:11" ht="12.75">
      <c r="A5" s="4" t="s">
        <v>2</v>
      </c>
      <c r="B5" s="14"/>
      <c r="C5" s="32" t="s">
        <v>12</v>
      </c>
      <c r="D5" s="32"/>
      <c r="E5" s="32"/>
      <c r="F5" s="14"/>
      <c r="H5" s="8" t="s">
        <v>11</v>
      </c>
      <c r="K5" s="9"/>
    </row>
    <row r="6" spans="1:27" ht="12.75">
      <c r="A6" s="10">
        <v>1</v>
      </c>
      <c r="B6" s="14"/>
      <c r="C6" s="29" t="s">
        <v>9</v>
      </c>
      <c r="D6" s="30"/>
      <c r="E6" s="31"/>
      <c r="F6" s="14"/>
      <c r="AA6" s="5" t="s">
        <v>4</v>
      </c>
    </row>
    <row r="7" spans="1:6" ht="12.75">
      <c r="A7" s="3" t="s">
        <v>3</v>
      </c>
      <c r="B7" s="14"/>
      <c r="C7" s="14"/>
      <c r="D7" s="14"/>
      <c r="E7" s="14"/>
      <c r="F7" s="14"/>
    </row>
    <row r="8" spans="2:27" s="11" customFormat="1" ht="35.25">
      <c r="B8" s="33">
        <f>IF($C$4=1,A4,A4&amp;"-"&amp;A4+1)</f>
        <v>2014</v>
      </c>
      <c r="C8" s="33"/>
      <c r="D8" s="33"/>
      <c r="E8" s="33"/>
      <c r="F8" s="33"/>
      <c r="G8" s="33"/>
      <c r="H8" s="33"/>
      <c r="I8" s="33"/>
      <c r="J8" s="33"/>
      <c r="K8" s="33"/>
      <c r="L8" s="33"/>
      <c r="M8" s="33"/>
      <c r="N8" s="33"/>
      <c r="O8" s="33"/>
      <c r="P8" s="33"/>
      <c r="Q8" s="33"/>
      <c r="R8" s="33"/>
      <c r="S8" s="33"/>
      <c r="T8" s="33"/>
      <c r="U8" s="33"/>
      <c r="V8" s="33"/>
      <c r="W8" s="33"/>
      <c r="X8" s="33"/>
      <c r="Y8" s="33"/>
      <c r="Z8" s="33"/>
      <c r="AA8" s="33"/>
    </row>
    <row r="9" s="11" customFormat="1" ht="12.75"/>
    <row r="10" spans="2:27" s="11" customFormat="1" ht="15.75">
      <c r="B10" s="21">
        <f>DATE($A$4,$C$4,1)</f>
        <v>41640</v>
      </c>
      <c r="C10" s="21"/>
      <c r="D10" s="21"/>
      <c r="E10" s="21"/>
      <c r="F10" s="21"/>
      <c r="G10" s="21"/>
      <c r="H10" s="21"/>
      <c r="I10" s="21"/>
      <c r="J10" s="15"/>
      <c r="K10" s="21">
        <f>DATE(YEAR(B10+35),MONTH(B10+35),1)</f>
        <v>41671</v>
      </c>
      <c r="L10" s="21"/>
      <c r="M10" s="21"/>
      <c r="N10" s="21"/>
      <c r="O10" s="21"/>
      <c r="P10" s="21"/>
      <c r="Q10" s="21"/>
      <c r="R10" s="21"/>
      <c r="S10" s="15"/>
      <c r="T10" s="21">
        <f>DATE(YEAR(K10+35),MONTH(K10+35),1)</f>
        <v>41699</v>
      </c>
      <c r="U10" s="21"/>
      <c r="V10" s="21"/>
      <c r="W10" s="21"/>
      <c r="X10" s="21"/>
      <c r="Y10" s="21"/>
      <c r="Z10" s="21"/>
      <c r="AA10" s="21"/>
    </row>
    <row r="11" spans="2:27" s="11" customFormat="1" ht="12.75">
      <c r="B11" s="20" t="s">
        <v>6</v>
      </c>
      <c r="C11" s="20" t="str">
        <f>IF($A$6=2,"M","Su")</f>
        <v>Su</v>
      </c>
      <c r="D11" s="20" t="str">
        <f>IF($A$6=2,"Tu","M")</f>
        <v>M</v>
      </c>
      <c r="E11" s="20" t="str">
        <f>IF($A$6=2,"W","Tu")</f>
        <v>Tu</v>
      </c>
      <c r="F11" s="20" t="str">
        <f>IF($A$6=2,"Th","W")</f>
        <v>W</v>
      </c>
      <c r="G11" s="20" t="str">
        <f>IF($A$6=2,"F","Th")</f>
        <v>Th</v>
      </c>
      <c r="H11" s="20" t="str">
        <f>IF($A$6=2,"Sa","F")</f>
        <v>F</v>
      </c>
      <c r="I11" s="20" t="str">
        <f>IF($A$6=2,"Su","Sa")</f>
        <v>Sa</v>
      </c>
      <c r="J11" s="15"/>
      <c r="K11" s="20" t="s">
        <v>6</v>
      </c>
      <c r="L11" s="20" t="str">
        <f>IF($A$6=2,"M","Su")</f>
        <v>Su</v>
      </c>
      <c r="M11" s="20" t="str">
        <f>IF($A$6=2,"Tu","M")</f>
        <v>M</v>
      </c>
      <c r="N11" s="20" t="str">
        <f>IF($A$6=2,"W","Tu")</f>
        <v>Tu</v>
      </c>
      <c r="O11" s="20" t="str">
        <f>IF($A$6=2,"Th","W")</f>
        <v>W</v>
      </c>
      <c r="P11" s="20" t="str">
        <f>IF($A$6=2,"F","Th")</f>
        <v>Th</v>
      </c>
      <c r="Q11" s="20" t="str">
        <f>IF($A$6=2,"Sa","F")</f>
        <v>F</v>
      </c>
      <c r="R11" s="20" t="str">
        <f>IF($A$6=2,"Su","Sa")</f>
        <v>Sa</v>
      </c>
      <c r="S11" s="15"/>
      <c r="T11" s="20" t="s">
        <v>6</v>
      </c>
      <c r="U11" s="20" t="str">
        <f>IF($A$6=2,"M","Su")</f>
        <v>Su</v>
      </c>
      <c r="V11" s="20" t="str">
        <f>IF($A$6=2,"Tu","M")</f>
        <v>M</v>
      </c>
      <c r="W11" s="20" t="str">
        <f>IF($A$6=2,"W","Tu")</f>
        <v>Tu</v>
      </c>
      <c r="X11" s="20" t="str">
        <f>IF($A$6=2,"Th","W")</f>
        <v>W</v>
      </c>
      <c r="Y11" s="20" t="str">
        <f>IF($A$6=2,"F","Th")</f>
        <v>Th</v>
      </c>
      <c r="Z11" s="20" t="str">
        <f>IF($A$6=2,"Sa","F")</f>
        <v>F</v>
      </c>
      <c r="AA11" s="20" t="str">
        <f>IF($A$6=2,"Su","Sa")</f>
        <v>Sa</v>
      </c>
    </row>
    <row r="12" spans="2:27" s="11" customFormat="1" ht="12.75">
      <c r="B12" s="16">
        <f>IF(AND(C12="",I12=""),"",IF(weeknumopt="US",WEEKNUM(MAX(C12:I12),$A$6),1+INT((MAX(C12:I12)-DATE(YEAR(MAX(C12:I12)+4-WEEKDAY(MAX(C12:I12)+6)),1,5)+WEEKDAY(DATE(YEAR(MAX(C12:I12)+4-WEEKDAY(MAX(C12:I12)+6)),1,3)))/7)))</f>
        <v>1</v>
      </c>
      <c r="C12" s="19">
        <f aca="true" t="shared" si="0" ref="C12:I17">IF(MONTH($B$10)&lt;&gt;MONTH($B$10-WEEKDAY($B$10,$A$6)+(ROW(C12)-ROW($C$12))*7+(COLUMN(C12)-COLUMN($C$12)+1)),"",$B$10-WEEKDAY($B$10,$A$6)+(ROW(C12)-ROW($C$12))*7+(COLUMN(C12)-COLUMN($C$12)+1))</f>
      </c>
      <c r="D12" s="19">
        <f t="shared" si="0"/>
      </c>
      <c r="E12" s="19">
        <f t="shared" si="0"/>
      </c>
      <c r="F12" s="19">
        <f t="shared" si="0"/>
        <v>41640</v>
      </c>
      <c r="G12" s="19">
        <f t="shared" si="0"/>
        <v>41641</v>
      </c>
      <c r="H12" s="19">
        <f t="shared" si="0"/>
        <v>41642</v>
      </c>
      <c r="I12" s="19">
        <f t="shared" si="0"/>
        <v>41643</v>
      </c>
      <c r="J12" s="15"/>
      <c r="K12" s="16">
        <f>IF(AND(L12="",R12=""),"",IF(weeknumopt="US",WEEKNUM(MAX(L12:R12),$A$6),1+INT((MAX(L12:R12)-DATE(YEAR(MAX(L12:R12)+4-WEEKDAY(MAX(L12:R12)+6)),1,5)+WEEKDAY(DATE(YEAR(MAX(L12:R12)+4-WEEKDAY(MAX(L12:R12)+6)),1,3)))/7)))</f>
        <v>5</v>
      </c>
      <c r="L12" s="19">
        <f aca="true" t="shared" si="1" ref="L12:R17">IF(MONTH($K$10)&lt;&gt;MONTH($K$10-WEEKDAY($K$10,$A$6)+(ROW(L12)-ROW($L$12))*7+(COLUMN(L12)-COLUMN($L$12)+1)),"",$K$10-WEEKDAY($K$10,$A$6)+(ROW(L12)-ROW($L$12))*7+(COLUMN(L12)-COLUMN($L$12)+1))</f>
      </c>
      <c r="M12" s="19">
        <f t="shared" si="1"/>
      </c>
      <c r="N12" s="19">
        <f t="shared" si="1"/>
      </c>
      <c r="O12" s="19">
        <f t="shared" si="1"/>
      </c>
      <c r="P12" s="19">
        <f t="shared" si="1"/>
      </c>
      <c r="Q12" s="19">
        <f t="shared" si="1"/>
      </c>
      <c r="R12" s="19">
        <f t="shared" si="1"/>
        <v>41671</v>
      </c>
      <c r="S12" s="15"/>
      <c r="T12" s="16">
        <f>IF(AND(U12="",AA12=""),"",IF(weeknumopt="US",WEEKNUM(MAX(U12:AA12),$A$6),1+INT((MAX(U12:AA12)-DATE(YEAR(MAX(U12:AA12)+4-WEEKDAY(MAX(U12:AA12)+6)),1,5)+WEEKDAY(DATE(YEAR(MAX(U12:AA12)+4-WEEKDAY(MAX(U12:AA12)+6)),1,3)))/7)))</f>
        <v>9</v>
      </c>
      <c r="U12" s="19">
        <f aca="true" t="shared" si="2" ref="U12:AA17">IF(MONTH($T$10)&lt;&gt;MONTH($T$10-WEEKDAY($T$10,$A$6)+(ROW(U12)-ROW($U$12))*7+(COLUMN(U12)-COLUMN($U$12)+1)),"",$T$10-WEEKDAY($T$10,$A$6)+(ROW(U12)-ROW($U$12))*7+(COLUMN(U12)-COLUMN($U$12)+1))</f>
      </c>
      <c r="V12" s="19">
        <f t="shared" si="2"/>
      </c>
      <c r="W12" s="19">
        <f t="shared" si="2"/>
      </c>
      <c r="X12" s="19">
        <f t="shared" si="2"/>
      </c>
      <c r="Y12" s="19">
        <f t="shared" si="2"/>
      </c>
      <c r="Z12" s="19">
        <f t="shared" si="2"/>
      </c>
      <c r="AA12" s="19">
        <f t="shared" si="2"/>
        <v>41699</v>
      </c>
    </row>
    <row r="13" spans="2:27" s="11" customFormat="1" ht="12.75">
      <c r="B13" s="16">
        <f>IF(AND(C13="",I13=""),"",IF(weeknumopt="US",WEEKNUM(MAX(C13:I13),$A$6),1+INT((MAX(C13:I13)-DATE(YEAR(MAX(C13:I13)+4-WEEKDAY(MAX(C13:I13)+6)),1,5)+WEEKDAY(DATE(YEAR(MAX(C13:I13)+4-WEEKDAY(MAX(C13:I13)+6)),1,3)))/7)))</f>
        <v>2</v>
      </c>
      <c r="C13" s="17">
        <f t="shared" si="0"/>
        <v>41644</v>
      </c>
      <c r="D13" s="17">
        <f t="shared" si="0"/>
        <v>41645</v>
      </c>
      <c r="E13" s="17">
        <f t="shared" si="0"/>
        <v>41646</v>
      </c>
      <c r="F13" s="17">
        <f t="shared" si="0"/>
        <v>41647</v>
      </c>
      <c r="G13" s="17">
        <f t="shared" si="0"/>
        <v>41648</v>
      </c>
      <c r="H13" s="17">
        <f t="shared" si="0"/>
        <v>41649</v>
      </c>
      <c r="I13" s="17">
        <f t="shared" si="0"/>
        <v>41650</v>
      </c>
      <c r="J13" s="15"/>
      <c r="K13" s="16">
        <f>IF(AND(L13="",R13=""),"",IF(weeknumopt="US",WEEKNUM(MAX(L13:R13),$A$6),1+INT((MAX(L13:R13)-DATE(YEAR(MAX(L13:R13)+4-WEEKDAY(MAX(L13:R13)+6)),1,5)+WEEKDAY(DATE(YEAR(MAX(L13:R13)+4-WEEKDAY(MAX(L13:R13)+6)),1,3)))/7)))</f>
        <v>6</v>
      </c>
      <c r="L13" s="17">
        <f t="shared" si="1"/>
        <v>41672</v>
      </c>
      <c r="M13" s="17">
        <f t="shared" si="1"/>
        <v>41673</v>
      </c>
      <c r="N13" s="17">
        <f t="shared" si="1"/>
        <v>41674</v>
      </c>
      <c r="O13" s="17">
        <f t="shared" si="1"/>
        <v>41675</v>
      </c>
      <c r="P13" s="17">
        <f t="shared" si="1"/>
        <v>41676</v>
      </c>
      <c r="Q13" s="17">
        <f t="shared" si="1"/>
        <v>41677</v>
      </c>
      <c r="R13" s="17">
        <f t="shared" si="1"/>
        <v>41678</v>
      </c>
      <c r="S13" s="15"/>
      <c r="T13" s="16">
        <f>IF(AND(U13="",AA13=""),"",IF(weeknumopt="US",WEEKNUM(MAX(U13:AA13),$A$6),1+INT((MAX(U13:AA13)-DATE(YEAR(MAX(U13:AA13)+4-WEEKDAY(MAX(U13:AA13)+6)),1,5)+WEEKDAY(DATE(YEAR(MAX(U13:AA13)+4-WEEKDAY(MAX(U13:AA13)+6)),1,3)))/7)))</f>
        <v>10</v>
      </c>
      <c r="U13" s="17">
        <f t="shared" si="2"/>
        <v>41700</v>
      </c>
      <c r="V13" s="17">
        <f t="shared" si="2"/>
        <v>41701</v>
      </c>
      <c r="W13" s="17">
        <f t="shared" si="2"/>
        <v>41702</v>
      </c>
      <c r="X13" s="17">
        <f t="shared" si="2"/>
        <v>41703</v>
      </c>
      <c r="Y13" s="17">
        <f t="shared" si="2"/>
        <v>41704</v>
      </c>
      <c r="Z13" s="17">
        <f t="shared" si="2"/>
        <v>41705</v>
      </c>
      <c r="AA13" s="17">
        <f t="shared" si="2"/>
        <v>41706</v>
      </c>
    </row>
    <row r="14" spans="2:27" s="11" customFormat="1" ht="12.75">
      <c r="B14" s="16">
        <f>IF(AND(C14="",I14=""),"",IF(weeknumopt="US",WEEKNUM(MAX(C14:I14),$A$6),1+INT((MAX(C14:I14)-DATE(YEAR(MAX(C14:I14)+4-WEEKDAY(MAX(C14:I14)+6)),1,5)+WEEKDAY(DATE(YEAR(MAX(C14:I14)+4-WEEKDAY(MAX(C14:I14)+6)),1,3)))/7)))</f>
        <v>3</v>
      </c>
      <c r="C14" s="17">
        <f t="shared" si="0"/>
        <v>41651</v>
      </c>
      <c r="D14" s="17">
        <f t="shared" si="0"/>
        <v>41652</v>
      </c>
      <c r="E14" s="17">
        <f t="shared" si="0"/>
        <v>41653</v>
      </c>
      <c r="F14" s="17">
        <f t="shared" si="0"/>
        <v>41654</v>
      </c>
      <c r="G14" s="17">
        <f t="shared" si="0"/>
        <v>41655</v>
      </c>
      <c r="H14" s="17">
        <f t="shared" si="0"/>
        <v>41656</v>
      </c>
      <c r="I14" s="17">
        <f t="shared" si="0"/>
        <v>41657</v>
      </c>
      <c r="J14" s="15"/>
      <c r="K14" s="16">
        <f>IF(AND(L14="",R14=""),"",IF(weeknumopt="US",WEEKNUM(MAX(L14:R14),$A$6),1+INT((MAX(L14:R14)-DATE(YEAR(MAX(L14:R14)+4-WEEKDAY(MAX(L14:R14)+6)),1,5)+WEEKDAY(DATE(YEAR(MAX(L14:R14)+4-WEEKDAY(MAX(L14:R14)+6)),1,3)))/7)))</f>
        <v>7</v>
      </c>
      <c r="L14" s="17">
        <f t="shared" si="1"/>
        <v>41679</v>
      </c>
      <c r="M14" s="17">
        <f t="shared" si="1"/>
        <v>41680</v>
      </c>
      <c r="N14" s="17">
        <f t="shared" si="1"/>
        <v>41681</v>
      </c>
      <c r="O14" s="17">
        <f t="shared" si="1"/>
        <v>41682</v>
      </c>
      <c r="P14" s="17">
        <f t="shared" si="1"/>
        <v>41683</v>
      </c>
      <c r="Q14" s="17">
        <f t="shared" si="1"/>
        <v>41684</v>
      </c>
      <c r="R14" s="17">
        <f t="shared" si="1"/>
        <v>41685</v>
      </c>
      <c r="S14" s="15"/>
      <c r="T14" s="16">
        <f>IF(AND(U14="",AA14=""),"",IF(weeknumopt="US",WEEKNUM(MAX(U14:AA14),$A$6),1+INT((MAX(U14:AA14)-DATE(YEAR(MAX(U14:AA14)+4-WEEKDAY(MAX(U14:AA14)+6)),1,5)+WEEKDAY(DATE(YEAR(MAX(U14:AA14)+4-WEEKDAY(MAX(U14:AA14)+6)),1,3)))/7)))</f>
        <v>11</v>
      </c>
      <c r="U14" s="17">
        <f t="shared" si="2"/>
        <v>41707</v>
      </c>
      <c r="V14" s="17">
        <f t="shared" si="2"/>
        <v>41708</v>
      </c>
      <c r="W14" s="17">
        <f t="shared" si="2"/>
        <v>41709</v>
      </c>
      <c r="X14" s="17">
        <f t="shared" si="2"/>
        <v>41710</v>
      </c>
      <c r="Y14" s="17">
        <f t="shared" si="2"/>
        <v>41711</v>
      </c>
      <c r="Z14" s="17">
        <f t="shared" si="2"/>
        <v>41712</v>
      </c>
      <c r="AA14" s="17">
        <f t="shared" si="2"/>
        <v>41713</v>
      </c>
    </row>
    <row r="15" spans="2:27" s="11" customFormat="1" ht="12.75">
      <c r="B15" s="16">
        <f>IF(AND(C15="",I15=""),"",IF(weeknumopt="US",WEEKNUM(MAX(C15:I15),$A$6),1+INT((MAX(C15:I15)-DATE(YEAR(MAX(C15:I15)+4-WEEKDAY(MAX(C15:I15)+6)),1,5)+WEEKDAY(DATE(YEAR(MAX(C15:I15)+4-WEEKDAY(MAX(C15:I15)+6)),1,3)))/7)))</f>
        <v>4</v>
      </c>
      <c r="C15" s="17">
        <f t="shared" si="0"/>
        <v>41658</v>
      </c>
      <c r="D15" s="17">
        <f t="shared" si="0"/>
        <v>41659</v>
      </c>
      <c r="E15" s="17">
        <f t="shared" si="0"/>
        <v>41660</v>
      </c>
      <c r="F15" s="17">
        <f t="shared" si="0"/>
        <v>41661</v>
      </c>
      <c r="G15" s="17">
        <f t="shared" si="0"/>
        <v>41662</v>
      </c>
      <c r="H15" s="17">
        <f t="shared" si="0"/>
        <v>41663</v>
      </c>
      <c r="I15" s="17">
        <f t="shared" si="0"/>
        <v>41664</v>
      </c>
      <c r="J15" s="15"/>
      <c r="K15" s="16">
        <f>IF(AND(L15="",R15=""),"",IF(weeknumopt="US",WEEKNUM(MAX(L15:R15),$A$6),1+INT((MAX(L15:R15)-DATE(YEAR(MAX(L15:R15)+4-WEEKDAY(MAX(L15:R15)+6)),1,5)+WEEKDAY(DATE(YEAR(MAX(L15:R15)+4-WEEKDAY(MAX(L15:R15)+6)),1,3)))/7)))</f>
        <v>8</v>
      </c>
      <c r="L15" s="17">
        <f t="shared" si="1"/>
        <v>41686</v>
      </c>
      <c r="M15" s="17">
        <f t="shared" si="1"/>
        <v>41687</v>
      </c>
      <c r="N15" s="17">
        <f t="shared" si="1"/>
        <v>41688</v>
      </c>
      <c r="O15" s="17">
        <f t="shared" si="1"/>
        <v>41689</v>
      </c>
      <c r="P15" s="17">
        <f t="shared" si="1"/>
        <v>41690</v>
      </c>
      <c r="Q15" s="17">
        <f t="shared" si="1"/>
        <v>41691</v>
      </c>
      <c r="R15" s="17">
        <f t="shared" si="1"/>
        <v>41692</v>
      </c>
      <c r="S15" s="15"/>
      <c r="T15" s="16">
        <f>IF(AND(U15="",AA15=""),"",IF(weeknumopt="US",WEEKNUM(MAX(U15:AA15),$A$6),1+INT((MAX(U15:AA15)-DATE(YEAR(MAX(U15:AA15)+4-WEEKDAY(MAX(U15:AA15)+6)),1,5)+WEEKDAY(DATE(YEAR(MAX(U15:AA15)+4-WEEKDAY(MAX(U15:AA15)+6)),1,3)))/7)))</f>
        <v>12</v>
      </c>
      <c r="U15" s="17">
        <f t="shared" si="2"/>
        <v>41714</v>
      </c>
      <c r="V15" s="17">
        <f t="shared" si="2"/>
        <v>41715</v>
      </c>
      <c r="W15" s="17">
        <f t="shared" si="2"/>
        <v>41716</v>
      </c>
      <c r="X15" s="17">
        <f t="shared" si="2"/>
        <v>41717</v>
      </c>
      <c r="Y15" s="17">
        <f t="shared" si="2"/>
        <v>41718</v>
      </c>
      <c r="Z15" s="17">
        <f t="shared" si="2"/>
        <v>41719</v>
      </c>
      <c r="AA15" s="17">
        <f t="shared" si="2"/>
        <v>41720</v>
      </c>
    </row>
    <row r="16" spans="2:27" s="11" customFormat="1" ht="12.75">
      <c r="B16" s="16">
        <f>IF(AND(C16="",I16=""),"",IF(weeknumopt="US",WEEKNUM(MAX(C16:I16),$A$6),1+INT((MAX(C16:I16)-DATE(YEAR(MAX(C16:I16)+4-WEEKDAY(MAX(C16:I16)+6)),1,5)+WEEKDAY(DATE(YEAR(MAX(C16:I16)+4-WEEKDAY(MAX(C16:I16)+6)),1,3)))/7)))</f>
        <v>5</v>
      </c>
      <c r="C16" s="17">
        <f t="shared" si="0"/>
        <v>41665</v>
      </c>
      <c r="D16" s="17">
        <f t="shared" si="0"/>
        <v>41666</v>
      </c>
      <c r="E16" s="17">
        <f t="shared" si="0"/>
        <v>41667</v>
      </c>
      <c r="F16" s="17">
        <f t="shared" si="0"/>
        <v>41668</v>
      </c>
      <c r="G16" s="17">
        <f t="shared" si="0"/>
        <v>41669</v>
      </c>
      <c r="H16" s="17">
        <f t="shared" si="0"/>
        <v>41670</v>
      </c>
      <c r="I16" s="17">
        <f t="shared" si="0"/>
      </c>
      <c r="J16" s="15"/>
      <c r="K16" s="16">
        <f>IF(AND(L16="",R16=""),"",IF(weeknumopt="US",WEEKNUM(MAX(L16:R16),$A$6),1+INT((MAX(L16:R16)-DATE(YEAR(MAX(L16:R16)+4-WEEKDAY(MAX(L16:R16)+6)),1,5)+WEEKDAY(DATE(YEAR(MAX(L16:R16)+4-WEEKDAY(MAX(L16:R16)+6)),1,3)))/7)))</f>
        <v>9</v>
      </c>
      <c r="L16" s="17">
        <f t="shared" si="1"/>
        <v>41693</v>
      </c>
      <c r="M16" s="17">
        <f t="shared" si="1"/>
        <v>41694</v>
      </c>
      <c r="N16" s="17">
        <f t="shared" si="1"/>
        <v>41695</v>
      </c>
      <c r="O16" s="17">
        <f t="shared" si="1"/>
        <v>41696</v>
      </c>
      <c r="P16" s="17">
        <f t="shared" si="1"/>
        <v>41697</v>
      </c>
      <c r="Q16" s="17">
        <f t="shared" si="1"/>
        <v>41698</v>
      </c>
      <c r="R16" s="17">
        <f t="shared" si="1"/>
      </c>
      <c r="S16" s="15"/>
      <c r="T16" s="16">
        <f>IF(AND(U16="",AA16=""),"",IF(weeknumopt="US",WEEKNUM(MAX(U16:AA16),$A$6),1+INT((MAX(U16:AA16)-DATE(YEAR(MAX(U16:AA16)+4-WEEKDAY(MAX(U16:AA16)+6)),1,5)+WEEKDAY(DATE(YEAR(MAX(U16:AA16)+4-WEEKDAY(MAX(U16:AA16)+6)),1,3)))/7)))</f>
        <v>13</v>
      </c>
      <c r="U16" s="17">
        <f t="shared" si="2"/>
        <v>41721</v>
      </c>
      <c r="V16" s="17">
        <f t="shared" si="2"/>
        <v>41722</v>
      </c>
      <c r="W16" s="17">
        <f t="shared" si="2"/>
        <v>41723</v>
      </c>
      <c r="X16" s="17">
        <f t="shared" si="2"/>
        <v>41724</v>
      </c>
      <c r="Y16" s="17">
        <f t="shared" si="2"/>
        <v>41725</v>
      </c>
      <c r="Z16" s="17">
        <f t="shared" si="2"/>
        <v>41726</v>
      </c>
      <c r="AA16" s="17">
        <f t="shared" si="2"/>
        <v>41727</v>
      </c>
    </row>
    <row r="17" spans="2:27" s="11" customFormat="1" ht="12.75">
      <c r="B17" s="18">
        <f>IF(AND(C17="",I17=""),"",IF(weeknumopt="US",WEEKNUM(MAX(C17:I17),$A$6),1+INT((MAX(C17:I17)-DATE(YEAR(MAX(C17:I17)+4-WEEKDAY(MAX(C17:I17)+6)),1,5)+WEEKDAY(DATE(YEAR(MAX(C17:I17)+4-WEEKDAY(MAX(C17:I17)+6)),1,3)))/7)))</f>
      </c>
      <c r="C17" s="17">
        <f t="shared" si="0"/>
      </c>
      <c r="D17" s="17">
        <f t="shared" si="0"/>
      </c>
      <c r="E17" s="17">
        <f t="shared" si="0"/>
      </c>
      <c r="F17" s="17">
        <f t="shared" si="0"/>
      </c>
      <c r="G17" s="17">
        <f t="shared" si="0"/>
      </c>
      <c r="H17" s="17">
        <f t="shared" si="0"/>
      </c>
      <c r="I17" s="17">
        <f t="shared" si="0"/>
      </c>
      <c r="J17" s="15"/>
      <c r="K17" s="18">
        <f>IF(AND(L17="",R17=""),"",IF(weeknumopt="US",WEEKNUM(MAX(L17:R17),$A$6),1+INT((MAX(L17:R17)-DATE(YEAR(MAX(L17:R17)+4-WEEKDAY(MAX(L17:R17)+6)),1,5)+WEEKDAY(DATE(YEAR(MAX(L17:R17)+4-WEEKDAY(MAX(L17:R17)+6)),1,3)))/7)))</f>
      </c>
      <c r="L17" s="17">
        <f t="shared" si="1"/>
      </c>
      <c r="M17" s="17">
        <f t="shared" si="1"/>
      </c>
      <c r="N17" s="17">
        <f t="shared" si="1"/>
      </c>
      <c r="O17" s="17">
        <f t="shared" si="1"/>
      </c>
      <c r="P17" s="17">
        <f t="shared" si="1"/>
      </c>
      <c r="Q17" s="17">
        <f t="shared" si="1"/>
      </c>
      <c r="R17" s="17">
        <f t="shared" si="1"/>
      </c>
      <c r="S17" s="15"/>
      <c r="T17" s="18">
        <f>IF(AND(U17="",AA17=""),"",IF(weeknumopt="US",WEEKNUM(MAX(U17:AA17),$A$6),1+INT((MAX(U17:AA17)-DATE(YEAR(MAX(U17:AA17)+4-WEEKDAY(MAX(U17:AA17)+6)),1,5)+WEEKDAY(DATE(YEAR(MAX(U17:AA17)+4-WEEKDAY(MAX(U17:AA17)+6)),1,3)))/7)))</f>
        <v>14</v>
      </c>
      <c r="U17" s="17">
        <f t="shared" si="2"/>
        <v>41728</v>
      </c>
      <c r="V17" s="17">
        <f t="shared" si="2"/>
        <v>41729</v>
      </c>
      <c r="W17" s="17">
        <f t="shared" si="2"/>
      </c>
      <c r="X17" s="17">
        <f t="shared" si="2"/>
      </c>
      <c r="Y17" s="17">
        <f t="shared" si="2"/>
      </c>
      <c r="Z17" s="17">
        <f t="shared" si="2"/>
      </c>
      <c r="AA17" s="17">
        <f t="shared" si="2"/>
      </c>
    </row>
    <row r="18" s="11" customFormat="1" ht="12.75"/>
    <row r="19" spans="2:27" s="11" customFormat="1" ht="15.75">
      <c r="B19" s="21">
        <f>DATE(YEAR(T10+35),MONTH(T10+35),1)</f>
        <v>41730</v>
      </c>
      <c r="C19" s="21"/>
      <c r="D19" s="21"/>
      <c r="E19" s="21"/>
      <c r="F19" s="21"/>
      <c r="G19" s="21"/>
      <c r="H19" s="21"/>
      <c r="I19" s="21"/>
      <c r="J19" s="15"/>
      <c r="K19" s="21">
        <f>DATE(YEAR(B19+35),MONTH(B19+35),1)</f>
        <v>41760</v>
      </c>
      <c r="L19" s="21"/>
      <c r="M19" s="21"/>
      <c r="N19" s="21"/>
      <c r="O19" s="21"/>
      <c r="P19" s="21"/>
      <c r="Q19" s="21"/>
      <c r="R19" s="21"/>
      <c r="S19" s="15"/>
      <c r="T19" s="21">
        <f>DATE(YEAR(K19+35),MONTH(K19+35),1)</f>
        <v>41791</v>
      </c>
      <c r="U19" s="21"/>
      <c r="V19" s="21"/>
      <c r="W19" s="21"/>
      <c r="X19" s="21"/>
      <c r="Y19" s="21"/>
      <c r="Z19" s="21"/>
      <c r="AA19" s="21"/>
    </row>
    <row r="20" spans="2:27" s="11" customFormat="1" ht="12.75">
      <c r="B20" s="20" t="s">
        <v>6</v>
      </c>
      <c r="C20" s="20" t="str">
        <f>IF($A$6=2,"M","Su")</f>
        <v>Su</v>
      </c>
      <c r="D20" s="20" t="str">
        <f>IF($A$6=2,"Tu","M")</f>
        <v>M</v>
      </c>
      <c r="E20" s="20" t="str">
        <f>IF($A$6=2,"W","Tu")</f>
        <v>Tu</v>
      </c>
      <c r="F20" s="20" t="str">
        <f>IF($A$6=2,"Th","W")</f>
        <v>W</v>
      </c>
      <c r="G20" s="20" t="str">
        <f>IF($A$6=2,"F","Th")</f>
        <v>Th</v>
      </c>
      <c r="H20" s="20" t="str">
        <f>IF($A$6=2,"Sa","F")</f>
        <v>F</v>
      </c>
      <c r="I20" s="20" t="str">
        <f>IF($A$6=2,"Su","Sa")</f>
        <v>Sa</v>
      </c>
      <c r="J20" s="15"/>
      <c r="K20" s="20" t="s">
        <v>6</v>
      </c>
      <c r="L20" s="20" t="str">
        <f>IF($A$6=2,"M","Su")</f>
        <v>Su</v>
      </c>
      <c r="M20" s="20" t="str">
        <f>IF($A$6=2,"Tu","M")</f>
        <v>M</v>
      </c>
      <c r="N20" s="20" t="str">
        <f>IF($A$6=2,"W","Tu")</f>
        <v>Tu</v>
      </c>
      <c r="O20" s="20" t="str">
        <f>IF($A$6=2,"Th","W")</f>
        <v>W</v>
      </c>
      <c r="P20" s="20" t="str">
        <f>IF($A$6=2,"F","Th")</f>
        <v>Th</v>
      </c>
      <c r="Q20" s="20" t="str">
        <f>IF($A$6=2,"Sa","F")</f>
        <v>F</v>
      </c>
      <c r="R20" s="20" t="str">
        <f>IF($A$6=2,"Su","Sa")</f>
        <v>Sa</v>
      </c>
      <c r="S20" s="15"/>
      <c r="T20" s="20" t="s">
        <v>6</v>
      </c>
      <c r="U20" s="20" t="str">
        <f>IF($A$6=2,"M","Su")</f>
        <v>Su</v>
      </c>
      <c r="V20" s="20" t="str">
        <f>IF($A$6=2,"Tu","M")</f>
        <v>M</v>
      </c>
      <c r="W20" s="20" t="str">
        <f>IF($A$6=2,"W","Tu")</f>
        <v>Tu</v>
      </c>
      <c r="X20" s="20" t="str">
        <f>IF($A$6=2,"Th","W")</f>
        <v>W</v>
      </c>
      <c r="Y20" s="20" t="str">
        <f>IF($A$6=2,"F","Th")</f>
        <v>Th</v>
      </c>
      <c r="Z20" s="20" t="str">
        <f>IF($A$6=2,"Sa","F")</f>
        <v>F</v>
      </c>
      <c r="AA20" s="20" t="str">
        <f>IF($A$6=2,"Su","Sa")</f>
        <v>Sa</v>
      </c>
    </row>
    <row r="21" spans="2:27" s="11" customFormat="1" ht="12.75">
      <c r="B21" s="16">
        <f>IF(AND(C21="",I21=""),"",IF(weeknumopt="US",WEEKNUM(MAX(C21:I21),$A$6),1+INT((MAX(C21:I21)-DATE(YEAR(MAX(C21:I21)+4-WEEKDAY(MAX(C21:I21)+6)),1,5)+WEEKDAY(DATE(YEAR(MAX(C21:I21)+4-WEEKDAY(MAX(C21:I21)+6)),1,3)))/7)))</f>
        <v>14</v>
      </c>
      <c r="C21" s="19">
        <f aca="true" t="shared" si="3" ref="C21:I26">IF(MONTH($B$19)&lt;&gt;MONTH($B$19-WEEKDAY($B$19,$A$6)+(ROW(C21)-ROW($C$21))*7+(COLUMN(C21)-COLUMN($C$21)+1)),"",$B$19-WEEKDAY($B$19,$A$6)+(ROW(C21)-ROW($C$21))*7+(COLUMN(C21)-COLUMN($C$21)+1))</f>
      </c>
      <c r="D21" s="19">
        <f t="shared" si="3"/>
      </c>
      <c r="E21" s="19">
        <f t="shared" si="3"/>
        <v>41730</v>
      </c>
      <c r="F21" s="19">
        <f t="shared" si="3"/>
        <v>41731</v>
      </c>
      <c r="G21" s="19">
        <f t="shared" si="3"/>
        <v>41732</v>
      </c>
      <c r="H21" s="19">
        <f t="shared" si="3"/>
        <v>41733</v>
      </c>
      <c r="I21" s="19">
        <f t="shared" si="3"/>
        <v>41734</v>
      </c>
      <c r="J21" s="15"/>
      <c r="K21" s="16">
        <f>IF(AND(L21="",R21=""),"",IF(weeknumopt="US",WEEKNUM(MAX(L21:R21),$A$6),1+INT((MAX(L21:R21)-DATE(YEAR(MAX(L21:R21)+4-WEEKDAY(MAX(L21:R21)+6)),1,5)+WEEKDAY(DATE(YEAR(MAX(L21:R21)+4-WEEKDAY(MAX(L21:R21)+6)),1,3)))/7)))</f>
        <v>18</v>
      </c>
      <c r="L21" s="19">
        <f aca="true" t="shared" si="4" ref="L21:R26">IF(MONTH($K$19)&lt;&gt;MONTH($K$19-WEEKDAY($K$19,$A$6)+(ROW(L21)-ROW($L$21))*7+(COLUMN(L21)-COLUMN($L$21)+1)),"",$K$19-WEEKDAY($K$19,$A$6)+(ROW(L21)-ROW($L$21))*7+(COLUMN(L21)-COLUMN($L$21)+1))</f>
      </c>
      <c r="M21" s="19">
        <f t="shared" si="4"/>
      </c>
      <c r="N21" s="19">
        <f t="shared" si="4"/>
      </c>
      <c r="O21" s="19">
        <f t="shared" si="4"/>
      </c>
      <c r="P21" s="19">
        <f t="shared" si="4"/>
        <v>41760</v>
      </c>
      <c r="Q21" s="19">
        <f t="shared" si="4"/>
        <v>41761</v>
      </c>
      <c r="R21" s="19">
        <f t="shared" si="4"/>
        <v>41762</v>
      </c>
      <c r="S21" s="15"/>
      <c r="T21" s="16">
        <f>IF(AND(U21="",AA21=""),"",IF(weeknumopt="US",WEEKNUM(MAX(U21:AA21),$A$6),1+INT((MAX(U21:AA21)-DATE(YEAR(MAX(U21:AA21)+4-WEEKDAY(MAX(U21:AA21)+6)),1,5)+WEEKDAY(DATE(YEAR(MAX(U21:AA21)+4-WEEKDAY(MAX(U21:AA21)+6)),1,3)))/7)))</f>
        <v>23</v>
      </c>
      <c r="U21" s="19">
        <f aca="true" t="shared" si="5" ref="U21:AA26">IF(MONTH($T$19)&lt;&gt;MONTH($T$19-WEEKDAY($T$19,$A$6)+(ROW(U21)-ROW($U$21))*7+(COLUMN(U21)-COLUMN($U$21)+1)),"",$T$19-WEEKDAY($T$19,$A$6)+(ROW(U21)-ROW($U$21))*7+(COLUMN(U21)-COLUMN($U$21)+1))</f>
        <v>41791</v>
      </c>
      <c r="V21" s="19">
        <f t="shared" si="5"/>
        <v>41792</v>
      </c>
      <c r="W21" s="19">
        <f t="shared" si="5"/>
        <v>41793</v>
      </c>
      <c r="X21" s="19">
        <f t="shared" si="5"/>
        <v>41794</v>
      </c>
      <c r="Y21" s="19">
        <f t="shared" si="5"/>
        <v>41795</v>
      </c>
      <c r="Z21" s="19">
        <f t="shared" si="5"/>
        <v>41796</v>
      </c>
      <c r="AA21" s="19">
        <f t="shared" si="5"/>
        <v>41797</v>
      </c>
    </row>
    <row r="22" spans="2:27" s="11" customFormat="1" ht="12.75">
      <c r="B22" s="16">
        <f>IF(AND(C22="",I22=""),"",IF(weeknumopt="US",WEEKNUM(MAX(C22:I22),$A$6),1+INT((MAX(C22:I22)-DATE(YEAR(MAX(C22:I22)+4-WEEKDAY(MAX(C22:I22)+6)),1,5)+WEEKDAY(DATE(YEAR(MAX(C22:I22)+4-WEEKDAY(MAX(C22:I22)+6)),1,3)))/7)))</f>
        <v>15</v>
      </c>
      <c r="C22" s="17">
        <f t="shared" si="3"/>
        <v>41735</v>
      </c>
      <c r="D22" s="17">
        <f t="shared" si="3"/>
        <v>41736</v>
      </c>
      <c r="E22" s="17">
        <f t="shared" si="3"/>
        <v>41737</v>
      </c>
      <c r="F22" s="17">
        <f t="shared" si="3"/>
        <v>41738</v>
      </c>
      <c r="G22" s="17">
        <f t="shared" si="3"/>
        <v>41739</v>
      </c>
      <c r="H22" s="17">
        <f t="shared" si="3"/>
        <v>41740</v>
      </c>
      <c r="I22" s="17">
        <f t="shared" si="3"/>
        <v>41741</v>
      </c>
      <c r="J22" s="15"/>
      <c r="K22" s="16">
        <f>IF(AND(L22="",R22=""),"",IF(weeknumopt="US",WEEKNUM(MAX(L22:R22),$A$6),1+INT((MAX(L22:R22)-DATE(YEAR(MAX(L22:R22)+4-WEEKDAY(MAX(L22:R22)+6)),1,5)+WEEKDAY(DATE(YEAR(MAX(L22:R22)+4-WEEKDAY(MAX(L22:R22)+6)),1,3)))/7)))</f>
        <v>19</v>
      </c>
      <c r="L22" s="17">
        <f t="shared" si="4"/>
        <v>41763</v>
      </c>
      <c r="M22" s="17">
        <f t="shared" si="4"/>
        <v>41764</v>
      </c>
      <c r="N22" s="17">
        <f t="shared" si="4"/>
        <v>41765</v>
      </c>
      <c r="O22" s="17">
        <f t="shared" si="4"/>
        <v>41766</v>
      </c>
      <c r="P22" s="17">
        <f t="shared" si="4"/>
        <v>41767</v>
      </c>
      <c r="Q22" s="17">
        <f t="shared" si="4"/>
        <v>41768</v>
      </c>
      <c r="R22" s="17">
        <f t="shared" si="4"/>
        <v>41769</v>
      </c>
      <c r="S22" s="15"/>
      <c r="T22" s="16">
        <f>IF(AND(U22="",AA22=""),"",IF(weeknumopt="US",WEEKNUM(MAX(U22:AA22),$A$6),1+INT((MAX(U22:AA22)-DATE(YEAR(MAX(U22:AA22)+4-WEEKDAY(MAX(U22:AA22)+6)),1,5)+WEEKDAY(DATE(YEAR(MAX(U22:AA22)+4-WEEKDAY(MAX(U22:AA22)+6)),1,3)))/7)))</f>
        <v>24</v>
      </c>
      <c r="U22" s="17">
        <f t="shared" si="5"/>
        <v>41798</v>
      </c>
      <c r="V22" s="17">
        <f t="shared" si="5"/>
        <v>41799</v>
      </c>
      <c r="W22" s="17">
        <f t="shared" si="5"/>
        <v>41800</v>
      </c>
      <c r="X22" s="17">
        <f t="shared" si="5"/>
        <v>41801</v>
      </c>
      <c r="Y22" s="17">
        <f t="shared" si="5"/>
        <v>41802</v>
      </c>
      <c r="Z22" s="17">
        <f t="shared" si="5"/>
        <v>41803</v>
      </c>
      <c r="AA22" s="17">
        <f t="shared" si="5"/>
        <v>41804</v>
      </c>
    </row>
    <row r="23" spans="2:27" s="11" customFormat="1" ht="12.75">
      <c r="B23" s="16">
        <f>IF(AND(C23="",I23=""),"",IF(weeknumopt="US",WEEKNUM(MAX(C23:I23),$A$6),1+INT((MAX(C23:I23)-DATE(YEAR(MAX(C23:I23)+4-WEEKDAY(MAX(C23:I23)+6)),1,5)+WEEKDAY(DATE(YEAR(MAX(C23:I23)+4-WEEKDAY(MAX(C23:I23)+6)),1,3)))/7)))</f>
        <v>16</v>
      </c>
      <c r="C23" s="17">
        <f t="shared" si="3"/>
        <v>41742</v>
      </c>
      <c r="D23" s="17">
        <f t="shared" si="3"/>
        <v>41743</v>
      </c>
      <c r="E23" s="17">
        <f t="shared" si="3"/>
        <v>41744</v>
      </c>
      <c r="F23" s="17">
        <f t="shared" si="3"/>
        <v>41745</v>
      </c>
      <c r="G23" s="17">
        <f t="shared" si="3"/>
        <v>41746</v>
      </c>
      <c r="H23" s="17">
        <f t="shared" si="3"/>
        <v>41747</v>
      </c>
      <c r="I23" s="17">
        <f t="shared" si="3"/>
        <v>41748</v>
      </c>
      <c r="J23" s="15"/>
      <c r="K23" s="16">
        <f>IF(AND(L23="",R23=""),"",IF(weeknumopt="US",WEEKNUM(MAX(L23:R23),$A$6),1+INT((MAX(L23:R23)-DATE(YEAR(MAX(L23:R23)+4-WEEKDAY(MAX(L23:R23)+6)),1,5)+WEEKDAY(DATE(YEAR(MAX(L23:R23)+4-WEEKDAY(MAX(L23:R23)+6)),1,3)))/7)))</f>
        <v>20</v>
      </c>
      <c r="L23" s="17">
        <f t="shared" si="4"/>
        <v>41770</v>
      </c>
      <c r="M23" s="17">
        <f t="shared" si="4"/>
        <v>41771</v>
      </c>
      <c r="N23" s="17">
        <f t="shared" si="4"/>
        <v>41772</v>
      </c>
      <c r="O23" s="17">
        <f t="shared" si="4"/>
        <v>41773</v>
      </c>
      <c r="P23" s="17">
        <f t="shared" si="4"/>
        <v>41774</v>
      </c>
      <c r="Q23" s="17">
        <f t="shared" si="4"/>
        <v>41775</v>
      </c>
      <c r="R23" s="17">
        <f t="shared" si="4"/>
        <v>41776</v>
      </c>
      <c r="S23" s="15"/>
      <c r="T23" s="16">
        <f>IF(AND(U23="",AA23=""),"",IF(weeknumopt="US",WEEKNUM(MAX(U23:AA23),$A$6),1+INT((MAX(U23:AA23)-DATE(YEAR(MAX(U23:AA23)+4-WEEKDAY(MAX(U23:AA23)+6)),1,5)+WEEKDAY(DATE(YEAR(MAX(U23:AA23)+4-WEEKDAY(MAX(U23:AA23)+6)),1,3)))/7)))</f>
        <v>25</v>
      </c>
      <c r="U23" s="17">
        <f t="shared" si="5"/>
        <v>41805</v>
      </c>
      <c r="V23" s="17">
        <f t="shared" si="5"/>
        <v>41806</v>
      </c>
      <c r="W23" s="17">
        <f t="shared" si="5"/>
        <v>41807</v>
      </c>
      <c r="X23" s="17">
        <f t="shared" si="5"/>
        <v>41808</v>
      </c>
      <c r="Y23" s="17">
        <f t="shared" si="5"/>
        <v>41809</v>
      </c>
      <c r="Z23" s="17">
        <f t="shared" si="5"/>
        <v>41810</v>
      </c>
      <c r="AA23" s="17">
        <f t="shared" si="5"/>
        <v>41811</v>
      </c>
    </row>
    <row r="24" spans="2:27" s="11" customFormat="1" ht="12.75">
      <c r="B24" s="16">
        <f>IF(AND(C24="",I24=""),"",IF(weeknumopt="US",WEEKNUM(MAX(C24:I24),$A$6),1+INT((MAX(C24:I24)-DATE(YEAR(MAX(C24:I24)+4-WEEKDAY(MAX(C24:I24)+6)),1,5)+WEEKDAY(DATE(YEAR(MAX(C24:I24)+4-WEEKDAY(MAX(C24:I24)+6)),1,3)))/7)))</f>
        <v>17</v>
      </c>
      <c r="C24" s="17">
        <f t="shared" si="3"/>
        <v>41749</v>
      </c>
      <c r="D24" s="17">
        <f t="shared" si="3"/>
        <v>41750</v>
      </c>
      <c r="E24" s="17">
        <f t="shared" si="3"/>
        <v>41751</v>
      </c>
      <c r="F24" s="17">
        <f t="shared" si="3"/>
        <v>41752</v>
      </c>
      <c r="G24" s="17">
        <f t="shared" si="3"/>
        <v>41753</v>
      </c>
      <c r="H24" s="17">
        <f t="shared" si="3"/>
        <v>41754</v>
      </c>
      <c r="I24" s="17">
        <f t="shared" si="3"/>
        <v>41755</v>
      </c>
      <c r="J24" s="15"/>
      <c r="K24" s="16">
        <f>IF(AND(L24="",R24=""),"",IF(weeknumopt="US",WEEKNUM(MAX(L24:R24),$A$6),1+INT((MAX(L24:R24)-DATE(YEAR(MAX(L24:R24)+4-WEEKDAY(MAX(L24:R24)+6)),1,5)+WEEKDAY(DATE(YEAR(MAX(L24:R24)+4-WEEKDAY(MAX(L24:R24)+6)),1,3)))/7)))</f>
        <v>21</v>
      </c>
      <c r="L24" s="17">
        <f t="shared" si="4"/>
        <v>41777</v>
      </c>
      <c r="M24" s="17">
        <f t="shared" si="4"/>
        <v>41778</v>
      </c>
      <c r="N24" s="17">
        <f t="shared" si="4"/>
        <v>41779</v>
      </c>
      <c r="O24" s="17">
        <f t="shared" si="4"/>
        <v>41780</v>
      </c>
      <c r="P24" s="17">
        <f t="shared" si="4"/>
        <v>41781</v>
      </c>
      <c r="Q24" s="17">
        <f t="shared" si="4"/>
        <v>41782</v>
      </c>
      <c r="R24" s="17">
        <f t="shared" si="4"/>
        <v>41783</v>
      </c>
      <c r="S24" s="15"/>
      <c r="T24" s="16">
        <f>IF(AND(U24="",AA24=""),"",IF(weeknumopt="US",WEEKNUM(MAX(U24:AA24),$A$6),1+INT((MAX(U24:AA24)-DATE(YEAR(MAX(U24:AA24)+4-WEEKDAY(MAX(U24:AA24)+6)),1,5)+WEEKDAY(DATE(YEAR(MAX(U24:AA24)+4-WEEKDAY(MAX(U24:AA24)+6)),1,3)))/7)))</f>
        <v>26</v>
      </c>
      <c r="U24" s="17">
        <f t="shared" si="5"/>
        <v>41812</v>
      </c>
      <c r="V24" s="17">
        <f t="shared" si="5"/>
        <v>41813</v>
      </c>
      <c r="W24" s="17">
        <f t="shared" si="5"/>
        <v>41814</v>
      </c>
      <c r="X24" s="17">
        <f t="shared" si="5"/>
        <v>41815</v>
      </c>
      <c r="Y24" s="17">
        <f t="shared" si="5"/>
        <v>41816</v>
      </c>
      <c r="Z24" s="17">
        <f t="shared" si="5"/>
        <v>41817</v>
      </c>
      <c r="AA24" s="17">
        <f t="shared" si="5"/>
        <v>41818</v>
      </c>
    </row>
    <row r="25" spans="2:27" s="11" customFormat="1" ht="12.75">
      <c r="B25" s="16">
        <f>IF(AND(C25="",I25=""),"",IF(weeknumopt="US",WEEKNUM(MAX(C25:I25),$A$6),1+INT((MAX(C25:I25)-DATE(YEAR(MAX(C25:I25)+4-WEEKDAY(MAX(C25:I25)+6)),1,5)+WEEKDAY(DATE(YEAR(MAX(C25:I25)+4-WEEKDAY(MAX(C25:I25)+6)),1,3)))/7)))</f>
        <v>18</v>
      </c>
      <c r="C25" s="17">
        <f t="shared" si="3"/>
        <v>41756</v>
      </c>
      <c r="D25" s="17">
        <f t="shared" si="3"/>
        <v>41757</v>
      </c>
      <c r="E25" s="17">
        <f t="shared" si="3"/>
        <v>41758</v>
      </c>
      <c r="F25" s="17">
        <f t="shared" si="3"/>
        <v>41759</v>
      </c>
      <c r="G25" s="17">
        <f t="shared" si="3"/>
      </c>
      <c r="H25" s="17">
        <f t="shared" si="3"/>
      </c>
      <c r="I25" s="17">
        <f t="shared" si="3"/>
      </c>
      <c r="J25" s="15"/>
      <c r="K25" s="16">
        <f>IF(AND(L25="",R25=""),"",IF(weeknumopt="US",WEEKNUM(MAX(L25:R25),$A$6),1+INT((MAX(L25:R25)-DATE(YEAR(MAX(L25:R25)+4-WEEKDAY(MAX(L25:R25)+6)),1,5)+WEEKDAY(DATE(YEAR(MAX(L25:R25)+4-WEEKDAY(MAX(L25:R25)+6)),1,3)))/7)))</f>
        <v>22</v>
      </c>
      <c r="L25" s="17">
        <f t="shared" si="4"/>
        <v>41784</v>
      </c>
      <c r="M25" s="17">
        <f t="shared" si="4"/>
        <v>41785</v>
      </c>
      <c r="N25" s="17">
        <f t="shared" si="4"/>
        <v>41786</v>
      </c>
      <c r="O25" s="17">
        <f t="shared" si="4"/>
        <v>41787</v>
      </c>
      <c r="P25" s="17">
        <f t="shared" si="4"/>
        <v>41788</v>
      </c>
      <c r="Q25" s="17">
        <f t="shared" si="4"/>
        <v>41789</v>
      </c>
      <c r="R25" s="17">
        <f t="shared" si="4"/>
        <v>41790</v>
      </c>
      <c r="S25" s="15"/>
      <c r="T25" s="16">
        <f>IF(AND(U25="",AA25=""),"",IF(weeknumopt="US",WEEKNUM(MAX(U25:AA25),$A$6),1+INT((MAX(U25:AA25)-DATE(YEAR(MAX(U25:AA25)+4-WEEKDAY(MAX(U25:AA25)+6)),1,5)+WEEKDAY(DATE(YEAR(MAX(U25:AA25)+4-WEEKDAY(MAX(U25:AA25)+6)),1,3)))/7)))</f>
        <v>27</v>
      </c>
      <c r="U25" s="17">
        <f t="shared" si="5"/>
        <v>41819</v>
      </c>
      <c r="V25" s="17">
        <f t="shared" si="5"/>
        <v>41820</v>
      </c>
      <c r="W25" s="17">
        <f t="shared" si="5"/>
      </c>
      <c r="X25" s="17">
        <f t="shared" si="5"/>
      </c>
      <c r="Y25" s="17">
        <f t="shared" si="5"/>
      </c>
      <c r="Z25" s="17">
        <f t="shared" si="5"/>
      </c>
      <c r="AA25" s="17">
        <f t="shared" si="5"/>
      </c>
    </row>
    <row r="26" spans="2:27" s="11" customFormat="1" ht="12.75">
      <c r="B26" s="18">
        <f>IF(AND(C26="",I26=""),"",IF(weeknumopt="US",WEEKNUM(MAX(C26:I26),$A$6),1+INT((MAX(C26:I26)-DATE(YEAR(MAX(C26:I26)+4-WEEKDAY(MAX(C26:I26)+6)),1,5)+WEEKDAY(DATE(YEAR(MAX(C26:I26)+4-WEEKDAY(MAX(C26:I26)+6)),1,3)))/7)))</f>
      </c>
      <c r="C26" s="17">
        <f t="shared" si="3"/>
      </c>
      <c r="D26" s="17">
        <f t="shared" si="3"/>
      </c>
      <c r="E26" s="17">
        <f t="shared" si="3"/>
      </c>
      <c r="F26" s="17">
        <f t="shared" si="3"/>
      </c>
      <c r="G26" s="17">
        <f t="shared" si="3"/>
      </c>
      <c r="H26" s="17">
        <f t="shared" si="3"/>
      </c>
      <c r="I26" s="17">
        <f t="shared" si="3"/>
      </c>
      <c r="J26" s="15"/>
      <c r="K26" s="18">
        <f>IF(AND(L26="",R26=""),"",IF(weeknumopt="US",WEEKNUM(MAX(L26:R26),$A$6),1+INT((MAX(L26:R26)-DATE(YEAR(MAX(L26:R26)+4-WEEKDAY(MAX(L26:R26)+6)),1,5)+WEEKDAY(DATE(YEAR(MAX(L26:R26)+4-WEEKDAY(MAX(L26:R26)+6)),1,3)))/7)))</f>
      </c>
      <c r="L26" s="17">
        <f t="shared" si="4"/>
      </c>
      <c r="M26" s="17">
        <f t="shared" si="4"/>
      </c>
      <c r="N26" s="17">
        <f t="shared" si="4"/>
      </c>
      <c r="O26" s="17">
        <f t="shared" si="4"/>
      </c>
      <c r="P26" s="17">
        <f t="shared" si="4"/>
      </c>
      <c r="Q26" s="17">
        <f t="shared" si="4"/>
      </c>
      <c r="R26" s="17">
        <f t="shared" si="4"/>
      </c>
      <c r="S26" s="15"/>
      <c r="T26" s="18">
        <f>IF(AND(U26="",AA26=""),"",IF(weeknumopt="US",WEEKNUM(MAX(U26:AA26),$A$6),1+INT((MAX(U26:AA26)-DATE(YEAR(MAX(U26:AA26)+4-WEEKDAY(MAX(U26:AA26)+6)),1,5)+WEEKDAY(DATE(YEAR(MAX(U26:AA26)+4-WEEKDAY(MAX(U26:AA26)+6)),1,3)))/7)))</f>
      </c>
      <c r="U26" s="17">
        <f t="shared" si="5"/>
      </c>
      <c r="V26" s="17">
        <f t="shared" si="5"/>
      </c>
      <c r="W26" s="17">
        <f t="shared" si="5"/>
      </c>
      <c r="X26" s="17">
        <f t="shared" si="5"/>
      </c>
      <c r="Y26" s="17">
        <f t="shared" si="5"/>
      </c>
      <c r="Z26" s="17">
        <f t="shared" si="5"/>
      </c>
      <c r="AA26" s="17">
        <f t="shared" si="5"/>
      </c>
    </row>
    <row r="27" s="11" customFormat="1" ht="12.75"/>
    <row r="28" spans="2:27" s="11" customFormat="1" ht="15.75">
      <c r="B28" s="21">
        <f>DATE(YEAR(T19+35),MONTH(T19+35),1)</f>
        <v>41821</v>
      </c>
      <c r="C28" s="21"/>
      <c r="D28" s="21"/>
      <c r="E28" s="21"/>
      <c r="F28" s="21"/>
      <c r="G28" s="21"/>
      <c r="H28" s="21"/>
      <c r="I28" s="21"/>
      <c r="J28" s="15"/>
      <c r="K28" s="21">
        <f>DATE(YEAR(B28+35),MONTH(B28+35),1)</f>
        <v>41852</v>
      </c>
      <c r="L28" s="21"/>
      <c r="M28" s="21"/>
      <c r="N28" s="21"/>
      <c r="O28" s="21"/>
      <c r="P28" s="21"/>
      <c r="Q28" s="21"/>
      <c r="R28" s="21"/>
      <c r="S28" s="15"/>
      <c r="T28" s="21">
        <f>DATE(YEAR(K28+35),MONTH(K28+35),1)</f>
        <v>41883</v>
      </c>
      <c r="U28" s="21"/>
      <c r="V28" s="21"/>
      <c r="W28" s="21"/>
      <c r="X28" s="21"/>
      <c r="Y28" s="21"/>
      <c r="Z28" s="21"/>
      <c r="AA28" s="21"/>
    </row>
    <row r="29" spans="2:27" s="11" customFormat="1" ht="12.75">
      <c r="B29" s="20" t="s">
        <v>6</v>
      </c>
      <c r="C29" s="20" t="str">
        <f>IF($A$6=2,"M","Su")</f>
        <v>Su</v>
      </c>
      <c r="D29" s="20" t="str">
        <f>IF($A$6=2,"Tu","M")</f>
        <v>M</v>
      </c>
      <c r="E29" s="20" t="str">
        <f>IF($A$6=2,"W","Tu")</f>
        <v>Tu</v>
      </c>
      <c r="F29" s="20" t="str">
        <f>IF($A$6=2,"Th","W")</f>
        <v>W</v>
      </c>
      <c r="G29" s="20" t="str">
        <f>IF($A$6=2,"F","Th")</f>
        <v>Th</v>
      </c>
      <c r="H29" s="20" t="str">
        <f>IF($A$6=2,"Sa","F")</f>
        <v>F</v>
      </c>
      <c r="I29" s="20" t="str">
        <f>IF($A$6=2,"Su","Sa")</f>
        <v>Sa</v>
      </c>
      <c r="J29" s="15"/>
      <c r="K29" s="20" t="s">
        <v>6</v>
      </c>
      <c r="L29" s="20" t="str">
        <f>IF($A$6=2,"M","Su")</f>
        <v>Su</v>
      </c>
      <c r="M29" s="20" t="str">
        <f>IF($A$6=2,"Tu","M")</f>
        <v>M</v>
      </c>
      <c r="N29" s="20" t="str">
        <f>IF($A$6=2,"W","Tu")</f>
        <v>Tu</v>
      </c>
      <c r="O29" s="20" t="str">
        <f>IF($A$6=2,"Th","W")</f>
        <v>W</v>
      </c>
      <c r="P29" s="20" t="str">
        <f>IF($A$6=2,"F","Th")</f>
        <v>Th</v>
      </c>
      <c r="Q29" s="20" t="str">
        <f>IF($A$6=2,"Sa","F")</f>
        <v>F</v>
      </c>
      <c r="R29" s="20" t="str">
        <f>IF($A$6=2,"Su","Sa")</f>
        <v>Sa</v>
      </c>
      <c r="S29" s="15"/>
      <c r="T29" s="20" t="s">
        <v>6</v>
      </c>
      <c r="U29" s="20" t="str">
        <f>IF($A$6=2,"M","Su")</f>
        <v>Su</v>
      </c>
      <c r="V29" s="20" t="str">
        <f>IF($A$6=2,"Tu","M")</f>
        <v>M</v>
      </c>
      <c r="W29" s="20" t="str">
        <f>IF($A$6=2,"W","Tu")</f>
        <v>Tu</v>
      </c>
      <c r="X29" s="20" t="str">
        <f>IF($A$6=2,"Th","W")</f>
        <v>W</v>
      </c>
      <c r="Y29" s="20" t="str">
        <f>IF($A$6=2,"F","Th")</f>
        <v>Th</v>
      </c>
      <c r="Z29" s="20" t="str">
        <f>IF($A$6=2,"Sa","F")</f>
        <v>F</v>
      </c>
      <c r="AA29" s="20" t="str">
        <f>IF($A$6=2,"Su","Sa")</f>
        <v>Sa</v>
      </c>
    </row>
    <row r="30" spans="2:27" s="11" customFormat="1" ht="12.75">
      <c r="B30" s="16">
        <f>IF(AND(C30="",I30=""),"",IF(weeknumopt="US",WEEKNUM(MAX(C30:I30),$A$6),1+INT((MAX(C30:I30)-DATE(YEAR(MAX(C30:I30)+4-WEEKDAY(MAX(C30:I30)+6)),1,5)+WEEKDAY(DATE(YEAR(MAX(C30:I30)+4-WEEKDAY(MAX(C30:I30)+6)),1,3)))/7)))</f>
        <v>27</v>
      </c>
      <c r="C30" s="19">
        <f aca="true" t="shared" si="6" ref="C30:I35">IF(MONTH($B$28)&lt;&gt;MONTH($B$28-WEEKDAY($B$28,$A$6)+(ROW(C30)-ROW($C$30))*7+(COLUMN(C30)-COLUMN($C$30)+1)),"",$B$28-WEEKDAY($B$28,$A$6)+(ROW(C30)-ROW($C$30))*7+(COLUMN(C30)-COLUMN($C$30)+1))</f>
      </c>
      <c r="D30" s="19">
        <f t="shared" si="6"/>
      </c>
      <c r="E30" s="19">
        <f t="shared" si="6"/>
        <v>41821</v>
      </c>
      <c r="F30" s="19">
        <f t="shared" si="6"/>
        <v>41822</v>
      </c>
      <c r="G30" s="19">
        <f t="shared" si="6"/>
        <v>41823</v>
      </c>
      <c r="H30" s="19">
        <f t="shared" si="6"/>
        <v>41824</v>
      </c>
      <c r="I30" s="19">
        <f t="shared" si="6"/>
        <v>41825</v>
      </c>
      <c r="J30" s="15"/>
      <c r="K30" s="16">
        <f>IF(AND(L30="",R30=""),"",IF(weeknumopt="US",WEEKNUM(MAX(L30:R30),$A$6),1+INT((MAX(L30:R30)-DATE(YEAR(MAX(L30:R30)+4-WEEKDAY(MAX(L30:R30)+6)),1,5)+WEEKDAY(DATE(YEAR(MAX(L30:R30)+4-WEEKDAY(MAX(L30:R30)+6)),1,3)))/7)))</f>
        <v>31</v>
      </c>
      <c r="L30" s="19">
        <f aca="true" t="shared" si="7" ref="L30:R35">IF(MONTH($K$28)&lt;&gt;MONTH($K$28-WEEKDAY($K$28,$A$6)+(ROW(L30)-ROW($L$30))*7+(COLUMN(L30)-COLUMN($L$30)+1)),"",$K$28-WEEKDAY($K$28,$A$6)+(ROW(L30)-ROW($L$30))*7+(COLUMN(L30)-COLUMN($L$30)+1))</f>
      </c>
      <c r="M30" s="19">
        <f t="shared" si="7"/>
      </c>
      <c r="N30" s="19">
        <f t="shared" si="7"/>
      </c>
      <c r="O30" s="19">
        <f t="shared" si="7"/>
      </c>
      <c r="P30" s="19">
        <f t="shared" si="7"/>
      </c>
      <c r="Q30" s="19">
        <f t="shared" si="7"/>
        <v>41852</v>
      </c>
      <c r="R30" s="19">
        <f t="shared" si="7"/>
        <v>41853</v>
      </c>
      <c r="S30" s="15"/>
      <c r="T30" s="16">
        <f>IF(AND(U30="",AA30=""),"",IF(weeknumopt="US",WEEKNUM(MAX(U30:AA30),$A$6),1+INT((MAX(U30:AA30)-DATE(YEAR(MAX(U30:AA30)+4-WEEKDAY(MAX(U30:AA30)+6)),1,5)+WEEKDAY(DATE(YEAR(MAX(U30:AA30)+4-WEEKDAY(MAX(U30:AA30)+6)),1,3)))/7)))</f>
        <v>36</v>
      </c>
      <c r="U30" s="19">
        <f aca="true" t="shared" si="8" ref="U30:AA35">IF(MONTH($T$28)&lt;&gt;MONTH($T$28-WEEKDAY($T$28,$A$6)+(ROW(U30)-ROW($U$30))*7+(COLUMN(U30)-COLUMN($U$30)+1)),"",$T$28-WEEKDAY($T$28,$A$6)+(ROW(U30)-ROW($U$30))*7+(COLUMN(U30)-COLUMN($U$30)+1))</f>
      </c>
      <c r="V30" s="19">
        <f t="shared" si="8"/>
        <v>41883</v>
      </c>
      <c r="W30" s="19">
        <f t="shared" si="8"/>
        <v>41884</v>
      </c>
      <c r="X30" s="19">
        <f t="shared" si="8"/>
        <v>41885</v>
      </c>
      <c r="Y30" s="19">
        <f t="shared" si="8"/>
        <v>41886</v>
      </c>
      <c r="Z30" s="19">
        <f t="shared" si="8"/>
        <v>41887</v>
      </c>
      <c r="AA30" s="19">
        <f t="shared" si="8"/>
        <v>41888</v>
      </c>
    </row>
    <row r="31" spans="2:27" s="11" customFormat="1" ht="12.75">
      <c r="B31" s="16">
        <f>IF(AND(C31="",I31=""),"",IF(weeknumopt="US",WEEKNUM(MAX(C31:I31),$A$6),1+INT((MAX(C31:I31)-DATE(YEAR(MAX(C31:I31)+4-WEEKDAY(MAX(C31:I31)+6)),1,5)+WEEKDAY(DATE(YEAR(MAX(C31:I31)+4-WEEKDAY(MAX(C31:I31)+6)),1,3)))/7)))</f>
        <v>28</v>
      </c>
      <c r="C31" s="17">
        <f t="shared" si="6"/>
        <v>41826</v>
      </c>
      <c r="D31" s="17">
        <f t="shared" si="6"/>
        <v>41827</v>
      </c>
      <c r="E31" s="17">
        <f t="shared" si="6"/>
        <v>41828</v>
      </c>
      <c r="F31" s="17">
        <f t="shared" si="6"/>
        <v>41829</v>
      </c>
      <c r="G31" s="17">
        <f t="shared" si="6"/>
        <v>41830</v>
      </c>
      <c r="H31" s="17">
        <f t="shared" si="6"/>
        <v>41831</v>
      </c>
      <c r="I31" s="17">
        <f t="shared" si="6"/>
        <v>41832</v>
      </c>
      <c r="J31" s="15"/>
      <c r="K31" s="16">
        <f>IF(AND(L31="",R31=""),"",IF(weeknumopt="US",WEEKNUM(MAX(L31:R31),$A$6),1+INT((MAX(L31:R31)-DATE(YEAR(MAX(L31:R31)+4-WEEKDAY(MAX(L31:R31)+6)),1,5)+WEEKDAY(DATE(YEAR(MAX(L31:R31)+4-WEEKDAY(MAX(L31:R31)+6)),1,3)))/7)))</f>
        <v>32</v>
      </c>
      <c r="L31" s="17">
        <f t="shared" si="7"/>
        <v>41854</v>
      </c>
      <c r="M31" s="17">
        <f t="shared" si="7"/>
        <v>41855</v>
      </c>
      <c r="N31" s="17">
        <f t="shared" si="7"/>
        <v>41856</v>
      </c>
      <c r="O31" s="17">
        <f t="shared" si="7"/>
        <v>41857</v>
      </c>
      <c r="P31" s="17">
        <f t="shared" si="7"/>
        <v>41858</v>
      </c>
      <c r="Q31" s="17">
        <f t="shared" si="7"/>
        <v>41859</v>
      </c>
      <c r="R31" s="17">
        <f t="shared" si="7"/>
        <v>41860</v>
      </c>
      <c r="S31" s="15"/>
      <c r="T31" s="16">
        <f>IF(AND(U31="",AA31=""),"",IF(weeknumopt="US",WEEKNUM(MAX(U31:AA31),$A$6),1+INT((MAX(U31:AA31)-DATE(YEAR(MAX(U31:AA31)+4-WEEKDAY(MAX(U31:AA31)+6)),1,5)+WEEKDAY(DATE(YEAR(MAX(U31:AA31)+4-WEEKDAY(MAX(U31:AA31)+6)),1,3)))/7)))</f>
        <v>37</v>
      </c>
      <c r="U31" s="17">
        <f t="shared" si="8"/>
        <v>41889</v>
      </c>
      <c r="V31" s="17">
        <f t="shared" si="8"/>
        <v>41890</v>
      </c>
      <c r="W31" s="17">
        <f t="shared" si="8"/>
        <v>41891</v>
      </c>
      <c r="X31" s="17">
        <f t="shared" si="8"/>
        <v>41892</v>
      </c>
      <c r="Y31" s="17">
        <f t="shared" si="8"/>
        <v>41893</v>
      </c>
      <c r="Z31" s="17">
        <f t="shared" si="8"/>
        <v>41894</v>
      </c>
      <c r="AA31" s="17">
        <f t="shared" si="8"/>
        <v>41895</v>
      </c>
    </row>
    <row r="32" spans="2:27" s="11" customFormat="1" ht="12.75">
      <c r="B32" s="16">
        <f>IF(AND(C32="",I32=""),"",IF(weeknumopt="US",WEEKNUM(MAX(C32:I32),$A$6),1+INT((MAX(C32:I32)-DATE(YEAR(MAX(C32:I32)+4-WEEKDAY(MAX(C32:I32)+6)),1,5)+WEEKDAY(DATE(YEAR(MAX(C32:I32)+4-WEEKDAY(MAX(C32:I32)+6)),1,3)))/7)))</f>
        <v>29</v>
      </c>
      <c r="C32" s="17">
        <f t="shared" si="6"/>
        <v>41833</v>
      </c>
      <c r="D32" s="17">
        <f t="shared" si="6"/>
        <v>41834</v>
      </c>
      <c r="E32" s="17">
        <f t="shared" si="6"/>
        <v>41835</v>
      </c>
      <c r="F32" s="17">
        <f t="shared" si="6"/>
        <v>41836</v>
      </c>
      <c r="G32" s="17">
        <f t="shared" si="6"/>
        <v>41837</v>
      </c>
      <c r="H32" s="17">
        <f t="shared" si="6"/>
        <v>41838</v>
      </c>
      <c r="I32" s="17">
        <f t="shared" si="6"/>
        <v>41839</v>
      </c>
      <c r="J32" s="15"/>
      <c r="K32" s="16">
        <f>IF(AND(L32="",R32=""),"",IF(weeknumopt="US",WEEKNUM(MAX(L32:R32),$A$6),1+INT((MAX(L32:R32)-DATE(YEAR(MAX(L32:R32)+4-WEEKDAY(MAX(L32:R32)+6)),1,5)+WEEKDAY(DATE(YEAR(MAX(L32:R32)+4-WEEKDAY(MAX(L32:R32)+6)),1,3)))/7)))</f>
        <v>33</v>
      </c>
      <c r="L32" s="17">
        <f t="shared" si="7"/>
        <v>41861</v>
      </c>
      <c r="M32" s="17">
        <f t="shared" si="7"/>
        <v>41862</v>
      </c>
      <c r="N32" s="17">
        <f t="shared" si="7"/>
        <v>41863</v>
      </c>
      <c r="O32" s="17">
        <f t="shared" si="7"/>
        <v>41864</v>
      </c>
      <c r="P32" s="17">
        <f t="shared" si="7"/>
        <v>41865</v>
      </c>
      <c r="Q32" s="17">
        <f t="shared" si="7"/>
        <v>41866</v>
      </c>
      <c r="R32" s="17">
        <f t="shared" si="7"/>
        <v>41867</v>
      </c>
      <c r="S32" s="15"/>
      <c r="T32" s="16">
        <f>IF(AND(U32="",AA32=""),"",IF(weeknumopt="US",WEEKNUM(MAX(U32:AA32),$A$6),1+INT((MAX(U32:AA32)-DATE(YEAR(MAX(U32:AA32)+4-WEEKDAY(MAX(U32:AA32)+6)),1,5)+WEEKDAY(DATE(YEAR(MAX(U32:AA32)+4-WEEKDAY(MAX(U32:AA32)+6)),1,3)))/7)))</f>
        <v>38</v>
      </c>
      <c r="U32" s="17">
        <f t="shared" si="8"/>
        <v>41896</v>
      </c>
      <c r="V32" s="17">
        <f t="shared" si="8"/>
        <v>41897</v>
      </c>
      <c r="W32" s="17">
        <f t="shared" si="8"/>
        <v>41898</v>
      </c>
      <c r="X32" s="17">
        <f t="shared" si="8"/>
        <v>41899</v>
      </c>
      <c r="Y32" s="17">
        <f t="shared" si="8"/>
        <v>41900</v>
      </c>
      <c r="Z32" s="17">
        <f t="shared" si="8"/>
        <v>41901</v>
      </c>
      <c r="AA32" s="17">
        <f t="shared" si="8"/>
        <v>41902</v>
      </c>
    </row>
    <row r="33" spans="2:27" s="11" customFormat="1" ht="12.75">
      <c r="B33" s="16">
        <f>IF(AND(C33="",I33=""),"",IF(weeknumopt="US",WEEKNUM(MAX(C33:I33),$A$6),1+INT((MAX(C33:I33)-DATE(YEAR(MAX(C33:I33)+4-WEEKDAY(MAX(C33:I33)+6)),1,5)+WEEKDAY(DATE(YEAR(MAX(C33:I33)+4-WEEKDAY(MAX(C33:I33)+6)),1,3)))/7)))</f>
        <v>30</v>
      </c>
      <c r="C33" s="17">
        <f t="shared" si="6"/>
        <v>41840</v>
      </c>
      <c r="D33" s="17">
        <f t="shared" si="6"/>
        <v>41841</v>
      </c>
      <c r="E33" s="17">
        <f t="shared" si="6"/>
        <v>41842</v>
      </c>
      <c r="F33" s="17">
        <f t="shared" si="6"/>
        <v>41843</v>
      </c>
      <c r="G33" s="17">
        <f t="shared" si="6"/>
        <v>41844</v>
      </c>
      <c r="H33" s="17">
        <f t="shared" si="6"/>
        <v>41845</v>
      </c>
      <c r="I33" s="17">
        <f t="shared" si="6"/>
        <v>41846</v>
      </c>
      <c r="J33" s="15"/>
      <c r="K33" s="16">
        <f>IF(AND(L33="",R33=""),"",IF(weeknumopt="US",WEEKNUM(MAX(L33:R33),$A$6),1+INT((MAX(L33:R33)-DATE(YEAR(MAX(L33:R33)+4-WEEKDAY(MAX(L33:R33)+6)),1,5)+WEEKDAY(DATE(YEAR(MAX(L33:R33)+4-WEEKDAY(MAX(L33:R33)+6)),1,3)))/7)))</f>
        <v>34</v>
      </c>
      <c r="L33" s="17">
        <f t="shared" si="7"/>
        <v>41868</v>
      </c>
      <c r="M33" s="17">
        <f t="shared" si="7"/>
        <v>41869</v>
      </c>
      <c r="N33" s="17">
        <f t="shared" si="7"/>
        <v>41870</v>
      </c>
      <c r="O33" s="17">
        <f t="shared" si="7"/>
        <v>41871</v>
      </c>
      <c r="P33" s="17">
        <f t="shared" si="7"/>
        <v>41872</v>
      </c>
      <c r="Q33" s="17">
        <f t="shared" si="7"/>
        <v>41873</v>
      </c>
      <c r="R33" s="17">
        <f t="shared" si="7"/>
        <v>41874</v>
      </c>
      <c r="S33" s="15"/>
      <c r="T33" s="16">
        <f>IF(AND(U33="",AA33=""),"",IF(weeknumopt="US",WEEKNUM(MAX(U33:AA33),$A$6),1+INT((MAX(U33:AA33)-DATE(YEAR(MAX(U33:AA33)+4-WEEKDAY(MAX(U33:AA33)+6)),1,5)+WEEKDAY(DATE(YEAR(MAX(U33:AA33)+4-WEEKDAY(MAX(U33:AA33)+6)),1,3)))/7)))</f>
        <v>39</v>
      </c>
      <c r="U33" s="17">
        <f t="shared" si="8"/>
        <v>41903</v>
      </c>
      <c r="V33" s="17">
        <f t="shared" si="8"/>
        <v>41904</v>
      </c>
      <c r="W33" s="17">
        <f t="shared" si="8"/>
        <v>41905</v>
      </c>
      <c r="X33" s="17">
        <f t="shared" si="8"/>
        <v>41906</v>
      </c>
      <c r="Y33" s="17">
        <f t="shared" si="8"/>
        <v>41907</v>
      </c>
      <c r="Z33" s="17">
        <f t="shared" si="8"/>
        <v>41908</v>
      </c>
      <c r="AA33" s="17">
        <f t="shared" si="8"/>
        <v>41909</v>
      </c>
    </row>
    <row r="34" spans="2:27" s="11" customFormat="1" ht="12.75">
      <c r="B34" s="16">
        <f>IF(AND(C34="",I34=""),"",IF(weeknumopt="US",WEEKNUM(MAX(C34:I34),$A$6),1+INT((MAX(C34:I34)-DATE(YEAR(MAX(C34:I34)+4-WEEKDAY(MAX(C34:I34)+6)),1,5)+WEEKDAY(DATE(YEAR(MAX(C34:I34)+4-WEEKDAY(MAX(C34:I34)+6)),1,3)))/7)))</f>
        <v>31</v>
      </c>
      <c r="C34" s="17">
        <f t="shared" si="6"/>
        <v>41847</v>
      </c>
      <c r="D34" s="17">
        <f t="shared" si="6"/>
        <v>41848</v>
      </c>
      <c r="E34" s="17">
        <f t="shared" si="6"/>
        <v>41849</v>
      </c>
      <c r="F34" s="17">
        <f t="shared" si="6"/>
        <v>41850</v>
      </c>
      <c r="G34" s="17">
        <f t="shared" si="6"/>
        <v>41851</v>
      </c>
      <c r="H34" s="17">
        <f t="shared" si="6"/>
      </c>
      <c r="I34" s="17">
        <f t="shared" si="6"/>
      </c>
      <c r="J34" s="15"/>
      <c r="K34" s="16">
        <f>IF(AND(L34="",R34=""),"",IF(weeknumopt="US",WEEKNUM(MAX(L34:R34),$A$6),1+INT((MAX(L34:R34)-DATE(YEAR(MAX(L34:R34)+4-WEEKDAY(MAX(L34:R34)+6)),1,5)+WEEKDAY(DATE(YEAR(MAX(L34:R34)+4-WEEKDAY(MAX(L34:R34)+6)),1,3)))/7)))</f>
        <v>35</v>
      </c>
      <c r="L34" s="17">
        <f t="shared" si="7"/>
        <v>41875</v>
      </c>
      <c r="M34" s="17">
        <f t="shared" si="7"/>
        <v>41876</v>
      </c>
      <c r="N34" s="17">
        <f t="shared" si="7"/>
        <v>41877</v>
      </c>
      <c r="O34" s="17">
        <f t="shared" si="7"/>
        <v>41878</v>
      </c>
      <c r="P34" s="17">
        <f t="shared" si="7"/>
        <v>41879</v>
      </c>
      <c r="Q34" s="17">
        <f t="shared" si="7"/>
        <v>41880</v>
      </c>
      <c r="R34" s="17">
        <f t="shared" si="7"/>
        <v>41881</v>
      </c>
      <c r="S34" s="15"/>
      <c r="T34" s="16">
        <f>IF(AND(U34="",AA34=""),"",IF(weeknumopt="US",WEEKNUM(MAX(U34:AA34),$A$6),1+INT((MAX(U34:AA34)-DATE(YEAR(MAX(U34:AA34)+4-WEEKDAY(MAX(U34:AA34)+6)),1,5)+WEEKDAY(DATE(YEAR(MAX(U34:AA34)+4-WEEKDAY(MAX(U34:AA34)+6)),1,3)))/7)))</f>
        <v>40</v>
      </c>
      <c r="U34" s="17">
        <f t="shared" si="8"/>
        <v>41910</v>
      </c>
      <c r="V34" s="17">
        <f t="shared" si="8"/>
        <v>41911</v>
      </c>
      <c r="W34" s="17">
        <f t="shared" si="8"/>
        <v>41912</v>
      </c>
      <c r="X34" s="17">
        <f t="shared" si="8"/>
      </c>
      <c r="Y34" s="17">
        <f t="shared" si="8"/>
      </c>
      <c r="Z34" s="17">
        <f t="shared" si="8"/>
      </c>
      <c r="AA34" s="17">
        <f t="shared" si="8"/>
      </c>
    </row>
    <row r="35" spans="2:27" s="11" customFormat="1" ht="12.75">
      <c r="B35" s="18">
        <f>IF(AND(C35="",I35=""),"",IF(weeknumopt="US",WEEKNUM(MAX(C35:I35),$A$6),1+INT((MAX(C35:I35)-DATE(YEAR(MAX(C35:I35)+4-WEEKDAY(MAX(C35:I35)+6)),1,5)+WEEKDAY(DATE(YEAR(MAX(C35:I35)+4-WEEKDAY(MAX(C35:I35)+6)),1,3)))/7)))</f>
      </c>
      <c r="C35" s="17">
        <f t="shared" si="6"/>
      </c>
      <c r="D35" s="17">
        <f t="shared" si="6"/>
      </c>
      <c r="E35" s="17">
        <f t="shared" si="6"/>
      </c>
      <c r="F35" s="17">
        <f t="shared" si="6"/>
      </c>
      <c r="G35" s="17">
        <f t="shared" si="6"/>
      </c>
      <c r="H35" s="17">
        <f t="shared" si="6"/>
      </c>
      <c r="I35" s="17">
        <f t="shared" si="6"/>
      </c>
      <c r="J35" s="15"/>
      <c r="K35" s="18">
        <f>IF(AND(L35="",R35=""),"",IF(weeknumopt="US",WEEKNUM(MAX(L35:R35),$A$6),1+INT((MAX(L35:R35)-DATE(YEAR(MAX(L35:R35)+4-WEEKDAY(MAX(L35:R35)+6)),1,5)+WEEKDAY(DATE(YEAR(MAX(L35:R35)+4-WEEKDAY(MAX(L35:R35)+6)),1,3)))/7)))</f>
        <v>35</v>
      </c>
      <c r="L35" s="17">
        <f t="shared" si="7"/>
        <v>41882</v>
      </c>
      <c r="M35" s="17">
        <f t="shared" si="7"/>
      </c>
      <c r="N35" s="17">
        <f t="shared" si="7"/>
      </c>
      <c r="O35" s="17">
        <f t="shared" si="7"/>
      </c>
      <c r="P35" s="17">
        <f t="shared" si="7"/>
      </c>
      <c r="Q35" s="17">
        <f t="shared" si="7"/>
      </c>
      <c r="R35" s="17">
        <f t="shared" si="7"/>
      </c>
      <c r="S35" s="15"/>
      <c r="T35" s="18">
        <f>IF(AND(U35="",AA35=""),"",IF(weeknumopt="US",WEEKNUM(MAX(U35:AA35),$A$6),1+INT((MAX(U35:AA35)-DATE(YEAR(MAX(U35:AA35)+4-WEEKDAY(MAX(U35:AA35)+6)),1,5)+WEEKDAY(DATE(YEAR(MAX(U35:AA35)+4-WEEKDAY(MAX(U35:AA35)+6)),1,3)))/7)))</f>
      </c>
      <c r="U35" s="17">
        <f t="shared" si="8"/>
      </c>
      <c r="V35" s="17">
        <f t="shared" si="8"/>
      </c>
      <c r="W35" s="17">
        <f t="shared" si="8"/>
      </c>
      <c r="X35" s="17">
        <f t="shared" si="8"/>
      </c>
      <c r="Y35" s="17">
        <f t="shared" si="8"/>
      </c>
      <c r="Z35" s="17">
        <f t="shared" si="8"/>
      </c>
      <c r="AA35" s="17">
        <f t="shared" si="8"/>
      </c>
    </row>
    <row r="36" s="11" customFormat="1" ht="12.75"/>
    <row r="37" spans="2:27" s="11" customFormat="1" ht="15.75">
      <c r="B37" s="21">
        <f>DATE(YEAR(T28+35),MONTH(T28+35),1)</f>
        <v>41913</v>
      </c>
      <c r="C37" s="21"/>
      <c r="D37" s="21"/>
      <c r="E37" s="21"/>
      <c r="F37" s="21"/>
      <c r="G37" s="21"/>
      <c r="H37" s="21"/>
      <c r="I37" s="21"/>
      <c r="J37" s="15"/>
      <c r="K37" s="21">
        <f>DATE(YEAR(B37+35),MONTH(B37+35),1)</f>
        <v>41944</v>
      </c>
      <c r="L37" s="21"/>
      <c r="M37" s="21"/>
      <c r="N37" s="21"/>
      <c r="O37" s="21"/>
      <c r="P37" s="21"/>
      <c r="Q37" s="21"/>
      <c r="R37" s="21"/>
      <c r="S37" s="15"/>
      <c r="T37" s="21">
        <f>DATE(YEAR(K37+35),MONTH(K37+35),1)</f>
        <v>41974</v>
      </c>
      <c r="U37" s="21"/>
      <c r="V37" s="21"/>
      <c r="W37" s="21"/>
      <c r="X37" s="21"/>
      <c r="Y37" s="21"/>
      <c r="Z37" s="21"/>
      <c r="AA37" s="21"/>
    </row>
    <row r="38" spans="2:27" s="11" customFormat="1" ht="12.75">
      <c r="B38" s="20" t="s">
        <v>6</v>
      </c>
      <c r="C38" s="20" t="str">
        <f>IF($A$6=2,"M","Su")</f>
        <v>Su</v>
      </c>
      <c r="D38" s="20" t="str">
        <f>IF($A$6=2,"Tu","M")</f>
        <v>M</v>
      </c>
      <c r="E38" s="20" t="str">
        <f>IF($A$6=2,"W","Tu")</f>
        <v>Tu</v>
      </c>
      <c r="F38" s="20" t="str">
        <f>IF($A$6=2,"Th","W")</f>
        <v>W</v>
      </c>
      <c r="G38" s="20" t="str">
        <f>IF($A$6=2,"F","Th")</f>
        <v>Th</v>
      </c>
      <c r="H38" s="20" t="str">
        <f>IF($A$6=2,"Sa","F")</f>
        <v>F</v>
      </c>
      <c r="I38" s="20" t="str">
        <f>IF($A$6=2,"Su","Sa")</f>
        <v>Sa</v>
      </c>
      <c r="J38" s="15"/>
      <c r="K38" s="20" t="s">
        <v>6</v>
      </c>
      <c r="L38" s="20" t="str">
        <f>IF($A$6=2,"M","Su")</f>
        <v>Su</v>
      </c>
      <c r="M38" s="20" t="str">
        <f>IF($A$6=2,"Tu","M")</f>
        <v>M</v>
      </c>
      <c r="N38" s="20" t="str">
        <f>IF($A$6=2,"W","Tu")</f>
        <v>Tu</v>
      </c>
      <c r="O38" s="20" t="str">
        <f>IF($A$6=2,"Th","W")</f>
        <v>W</v>
      </c>
      <c r="P38" s="20" t="str">
        <f>IF($A$6=2,"F","Th")</f>
        <v>Th</v>
      </c>
      <c r="Q38" s="20" t="str">
        <f>IF($A$6=2,"Sa","F")</f>
        <v>F</v>
      </c>
      <c r="R38" s="20" t="str">
        <f>IF($A$6=2,"Su","Sa")</f>
        <v>Sa</v>
      </c>
      <c r="S38" s="15"/>
      <c r="T38" s="20" t="s">
        <v>6</v>
      </c>
      <c r="U38" s="20" t="str">
        <f>IF($A$6=2,"M","Su")</f>
        <v>Su</v>
      </c>
      <c r="V38" s="20" t="str">
        <f>IF($A$6=2,"Tu","M")</f>
        <v>M</v>
      </c>
      <c r="W38" s="20" t="str">
        <f>IF($A$6=2,"W","Tu")</f>
        <v>Tu</v>
      </c>
      <c r="X38" s="20" t="str">
        <f>IF($A$6=2,"Th","W")</f>
        <v>W</v>
      </c>
      <c r="Y38" s="20" t="str">
        <f>IF($A$6=2,"F","Th")</f>
        <v>Th</v>
      </c>
      <c r="Z38" s="20" t="str">
        <f>IF($A$6=2,"Sa","F")</f>
        <v>F</v>
      </c>
      <c r="AA38" s="20" t="str">
        <f>IF($A$6=2,"Su","Sa")</f>
        <v>Sa</v>
      </c>
    </row>
    <row r="39" spans="2:27" s="11" customFormat="1" ht="12.75">
      <c r="B39" s="16">
        <f>IF(AND(C39="",I39=""),"",IF(weeknumopt="US",WEEKNUM(MAX(C39:I39),$A$6),1+INT((MAX(C39:I39)-DATE(YEAR(MAX(C39:I39)+4-WEEKDAY(MAX(C39:I39)+6)),1,5)+WEEKDAY(DATE(YEAR(MAX(C39:I39)+4-WEEKDAY(MAX(C39:I39)+6)),1,3)))/7)))</f>
        <v>40</v>
      </c>
      <c r="C39" s="19">
        <f aca="true" t="shared" si="9" ref="C39:I44">IF(MONTH($B$37)&lt;&gt;MONTH($B$37-WEEKDAY($B$37,$A$6)+(ROW(C39)-ROW($C$39))*7+(COLUMN(C39)-COLUMN($C$39)+1)),"",$B$37-WEEKDAY($B$37,$A$6)+(ROW(C39)-ROW($C$39))*7+(COLUMN(C39)-COLUMN($C$39)+1))</f>
      </c>
      <c r="D39" s="19">
        <f t="shared" si="9"/>
      </c>
      <c r="E39" s="19">
        <f t="shared" si="9"/>
      </c>
      <c r="F39" s="19">
        <f t="shared" si="9"/>
        <v>41913</v>
      </c>
      <c r="G39" s="19">
        <f t="shared" si="9"/>
        <v>41914</v>
      </c>
      <c r="H39" s="19">
        <f t="shared" si="9"/>
        <v>41915</v>
      </c>
      <c r="I39" s="19">
        <f t="shared" si="9"/>
        <v>41916</v>
      </c>
      <c r="J39" s="15"/>
      <c r="K39" s="16">
        <f>IF(AND(L39="",R39=""),"",IF(weeknumopt="US",WEEKNUM(MAX(L39:R39),$A$6),1+INT((MAX(L39:R39)-DATE(YEAR(MAX(L39:R39)+4-WEEKDAY(MAX(L39:R39)+6)),1,5)+WEEKDAY(DATE(YEAR(MAX(L39:R39)+4-WEEKDAY(MAX(L39:R39)+6)),1,3)))/7)))</f>
        <v>44</v>
      </c>
      <c r="L39" s="19">
        <f aca="true" t="shared" si="10" ref="L39:R44">IF(MONTH($K$37)&lt;&gt;MONTH($K$37-WEEKDAY($K$37,$A$6)+(ROW(L39)-ROW($L$39))*7+(COLUMN(L39)-COLUMN($L$39)+1)),"",$K$37-WEEKDAY($K$37,$A$6)+(ROW(L39)-ROW($L$39))*7+(COLUMN(L39)-COLUMN($L$39)+1))</f>
      </c>
      <c r="M39" s="19">
        <f t="shared" si="10"/>
      </c>
      <c r="N39" s="19">
        <f t="shared" si="10"/>
      </c>
      <c r="O39" s="19">
        <f t="shared" si="10"/>
      </c>
      <c r="P39" s="19">
        <f t="shared" si="10"/>
      </c>
      <c r="Q39" s="19">
        <f t="shared" si="10"/>
      </c>
      <c r="R39" s="19">
        <f t="shared" si="10"/>
        <v>41944</v>
      </c>
      <c r="S39" s="15"/>
      <c r="T39" s="16">
        <f>IF(AND(U39="",AA39=""),"",IF(weeknumopt="US",WEEKNUM(MAX(U39:AA39),$A$6),1+INT((MAX(U39:AA39)-DATE(YEAR(MAX(U39:AA39)+4-WEEKDAY(MAX(U39:AA39)+6)),1,5)+WEEKDAY(DATE(YEAR(MAX(U39:AA39)+4-WEEKDAY(MAX(U39:AA39)+6)),1,3)))/7)))</f>
        <v>49</v>
      </c>
      <c r="U39" s="19">
        <f aca="true" t="shared" si="11" ref="U39:AA44">IF(MONTH($T$37)&lt;&gt;MONTH($T$37-WEEKDAY($T$37,$A$6)+(ROW(U39)-ROW($U$39))*7+(COLUMN(U39)-COLUMN($U$39)+1)),"",$T$37-WEEKDAY($T$37,$A$6)+(ROW(U39)-ROW($U$39))*7+(COLUMN(U39)-COLUMN($U$39)+1))</f>
      </c>
      <c r="V39" s="19">
        <f t="shared" si="11"/>
        <v>41974</v>
      </c>
      <c r="W39" s="19">
        <f t="shared" si="11"/>
        <v>41975</v>
      </c>
      <c r="X39" s="19">
        <f t="shared" si="11"/>
        <v>41976</v>
      </c>
      <c r="Y39" s="19">
        <f t="shared" si="11"/>
        <v>41977</v>
      </c>
      <c r="Z39" s="19">
        <f t="shared" si="11"/>
        <v>41978</v>
      </c>
      <c r="AA39" s="19">
        <f t="shared" si="11"/>
        <v>41979</v>
      </c>
    </row>
    <row r="40" spans="2:27" s="11" customFormat="1" ht="12.75">
      <c r="B40" s="16">
        <f>IF(AND(C40="",I40=""),"",IF(weeknumopt="US",WEEKNUM(MAX(C40:I40),$A$6),1+INT((MAX(C40:I40)-DATE(YEAR(MAX(C40:I40)+4-WEEKDAY(MAX(C40:I40)+6)),1,5)+WEEKDAY(DATE(YEAR(MAX(C40:I40)+4-WEEKDAY(MAX(C40:I40)+6)),1,3)))/7)))</f>
        <v>41</v>
      </c>
      <c r="C40" s="17">
        <f t="shared" si="9"/>
        <v>41917</v>
      </c>
      <c r="D40" s="17">
        <f t="shared" si="9"/>
        <v>41918</v>
      </c>
      <c r="E40" s="17">
        <f t="shared" si="9"/>
        <v>41919</v>
      </c>
      <c r="F40" s="17">
        <f t="shared" si="9"/>
        <v>41920</v>
      </c>
      <c r="G40" s="17">
        <f t="shared" si="9"/>
        <v>41921</v>
      </c>
      <c r="H40" s="17">
        <f t="shared" si="9"/>
        <v>41922</v>
      </c>
      <c r="I40" s="17">
        <f t="shared" si="9"/>
        <v>41923</v>
      </c>
      <c r="J40" s="15"/>
      <c r="K40" s="16">
        <f>IF(AND(L40="",R40=""),"",IF(weeknumopt="US",WEEKNUM(MAX(L40:R40),$A$6),1+INT((MAX(L40:R40)-DATE(YEAR(MAX(L40:R40)+4-WEEKDAY(MAX(L40:R40)+6)),1,5)+WEEKDAY(DATE(YEAR(MAX(L40:R40)+4-WEEKDAY(MAX(L40:R40)+6)),1,3)))/7)))</f>
        <v>45</v>
      </c>
      <c r="L40" s="17">
        <f t="shared" si="10"/>
        <v>41945</v>
      </c>
      <c r="M40" s="17">
        <f t="shared" si="10"/>
        <v>41946</v>
      </c>
      <c r="N40" s="17">
        <f t="shared" si="10"/>
        <v>41947</v>
      </c>
      <c r="O40" s="17">
        <f t="shared" si="10"/>
        <v>41948</v>
      </c>
      <c r="P40" s="17">
        <f t="shared" si="10"/>
        <v>41949</v>
      </c>
      <c r="Q40" s="17">
        <f t="shared" si="10"/>
        <v>41950</v>
      </c>
      <c r="R40" s="17">
        <f t="shared" si="10"/>
        <v>41951</v>
      </c>
      <c r="S40" s="15"/>
      <c r="T40" s="16">
        <f>IF(AND(U40="",AA40=""),"",IF(weeknumopt="US",WEEKNUM(MAX(U40:AA40),$A$6),1+INT((MAX(U40:AA40)-DATE(YEAR(MAX(U40:AA40)+4-WEEKDAY(MAX(U40:AA40)+6)),1,5)+WEEKDAY(DATE(YEAR(MAX(U40:AA40)+4-WEEKDAY(MAX(U40:AA40)+6)),1,3)))/7)))</f>
        <v>50</v>
      </c>
      <c r="U40" s="17">
        <f t="shared" si="11"/>
        <v>41980</v>
      </c>
      <c r="V40" s="17">
        <f t="shared" si="11"/>
        <v>41981</v>
      </c>
      <c r="W40" s="17">
        <f t="shared" si="11"/>
        <v>41982</v>
      </c>
      <c r="X40" s="17">
        <f t="shared" si="11"/>
        <v>41983</v>
      </c>
      <c r="Y40" s="17">
        <f t="shared" si="11"/>
        <v>41984</v>
      </c>
      <c r="Z40" s="17">
        <f t="shared" si="11"/>
        <v>41985</v>
      </c>
      <c r="AA40" s="17">
        <f t="shared" si="11"/>
        <v>41986</v>
      </c>
    </row>
    <row r="41" spans="2:27" s="11" customFormat="1" ht="12.75">
      <c r="B41" s="16">
        <f>IF(AND(C41="",I41=""),"",IF(weeknumopt="US",WEEKNUM(MAX(C41:I41),$A$6),1+INT((MAX(C41:I41)-DATE(YEAR(MAX(C41:I41)+4-WEEKDAY(MAX(C41:I41)+6)),1,5)+WEEKDAY(DATE(YEAR(MAX(C41:I41)+4-WEEKDAY(MAX(C41:I41)+6)),1,3)))/7)))</f>
        <v>42</v>
      </c>
      <c r="C41" s="17">
        <f t="shared" si="9"/>
        <v>41924</v>
      </c>
      <c r="D41" s="17">
        <f t="shared" si="9"/>
        <v>41925</v>
      </c>
      <c r="E41" s="17">
        <f t="shared" si="9"/>
        <v>41926</v>
      </c>
      <c r="F41" s="17">
        <f t="shared" si="9"/>
        <v>41927</v>
      </c>
      <c r="G41" s="17">
        <f t="shared" si="9"/>
        <v>41928</v>
      </c>
      <c r="H41" s="17">
        <f t="shared" si="9"/>
        <v>41929</v>
      </c>
      <c r="I41" s="17">
        <f t="shared" si="9"/>
        <v>41930</v>
      </c>
      <c r="J41" s="15"/>
      <c r="K41" s="16">
        <f>IF(AND(L41="",R41=""),"",IF(weeknumopt="US",WEEKNUM(MAX(L41:R41),$A$6),1+INT((MAX(L41:R41)-DATE(YEAR(MAX(L41:R41)+4-WEEKDAY(MAX(L41:R41)+6)),1,5)+WEEKDAY(DATE(YEAR(MAX(L41:R41)+4-WEEKDAY(MAX(L41:R41)+6)),1,3)))/7)))</f>
        <v>46</v>
      </c>
      <c r="L41" s="17">
        <f t="shared" si="10"/>
        <v>41952</v>
      </c>
      <c r="M41" s="17">
        <f t="shared" si="10"/>
        <v>41953</v>
      </c>
      <c r="N41" s="17">
        <f t="shared" si="10"/>
        <v>41954</v>
      </c>
      <c r="O41" s="17">
        <f t="shared" si="10"/>
        <v>41955</v>
      </c>
      <c r="P41" s="17">
        <f t="shared" si="10"/>
        <v>41956</v>
      </c>
      <c r="Q41" s="17">
        <f t="shared" si="10"/>
        <v>41957</v>
      </c>
      <c r="R41" s="17">
        <f t="shared" si="10"/>
        <v>41958</v>
      </c>
      <c r="S41" s="15"/>
      <c r="T41" s="16">
        <f>IF(AND(U41="",AA41=""),"",IF(weeknumopt="US",WEEKNUM(MAX(U41:AA41),$A$6),1+INT((MAX(U41:AA41)-DATE(YEAR(MAX(U41:AA41)+4-WEEKDAY(MAX(U41:AA41)+6)),1,5)+WEEKDAY(DATE(YEAR(MAX(U41:AA41)+4-WEEKDAY(MAX(U41:AA41)+6)),1,3)))/7)))</f>
        <v>51</v>
      </c>
      <c r="U41" s="17">
        <f t="shared" si="11"/>
        <v>41987</v>
      </c>
      <c r="V41" s="17">
        <f t="shared" si="11"/>
        <v>41988</v>
      </c>
      <c r="W41" s="17">
        <f t="shared" si="11"/>
        <v>41989</v>
      </c>
      <c r="X41" s="17">
        <f t="shared" si="11"/>
        <v>41990</v>
      </c>
      <c r="Y41" s="17">
        <f t="shared" si="11"/>
        <v>41991</v>
      </c>
      <c r="Z41" s="17">
        <f t="shared" si="11"/>
        <v>41992</v>
      </c>
      <c r="AA41" s="17">
        <f t="shared" si="11"/>
        <v>41993</v>
      </c>
    </row>
    <row r="42" spans="2:27" s="11" customFormat="1" ht="12.75">
      <c r="B42" s="16">
        <f>IF(AND(C42="",I42=""),"",IF(weeknumopt="US",WEEKNUM(MAX(C42:I42),$A$6),1+INT((MAX(C42:I42)-DATE(YEAR(MAX(C42:I42)+4-WEEKDAY(MAX(C42:I42)+6)),1,5)+WEEKDAY(DATE(YEAR(MAX(C42:I42)+4-WEEKDAY(MAX(C42:I42)+6)),1,3)))/7)))</f>
        <v>43</v>
      </c>
      <c r="C42" s="17">
        <f t="shared" si="9"/>
        <v>41931</v>
      </c>
      <c r="D42" s="17">
        <f t="shared" si="9"/>
        <v>41932</v>
      </c>
      <c r="E42" s="17">
        <f t="shared" si="9"/>
        <v>41933</v>
      </c>
      <c r="F42" s="17">
        <f t="shared" si="9"/>
        <v>41934</v>
      </c>
      <c r="G42" s="17">
        <f t="shared" si="9"/>
        <v>41935</v>
      </c>
      <c r="H42" s="17">
        <f t="shared" si="9"/>
        <v>41936</v>
      </c>
      <c r="I42" s="17">
        <f t="shared" si="9"/>
        <v>41937</v>
      </c>
      <c r="J42" s="15"/>
      <c r="K42" s="16">
        <f>IF(AND(L42="",R42=""),"",IF(weeknumopt="US",WEEKNUM(MAX(L42:R42),$A$6),1+INT((MAX(L42:R42)-DATE(YEAR(MAX(L42:R42)+4-WEEKDAY(MAX(L42:R42)+6)),1,5)+WEEKDAY(DATE(YEAR(MAX(L42:R42)+4-WEEKDAY(MAX(L42:R42)+6)),1,3)))/7)))</f>
        <v>47</v>
      </c>
      <c r="L42" s="17">
        <f t="shared" si="10"/>
        <v>41959</v>
      </c>
      <c r="M42" s="17">
        <f t="shared" si="10"/>
        <v>41960</v>
      </c>
      <c r="N42" s="17">
        <f t="shared" si="10"/>
        <v>41961</v>
      </c>
      <c r="O42" s="17">
        <f t="shared" si="10"/>
        <v>41962</v>
      </c>
      <c r="P42" s="17">
        <f t="shared" si="10"/>
        <v>41963</v>
      </c>
      <c r="Q42" s="17">
        <f t="shared" si="10"/>
        <v>41964</v>
      </c>
      <c r="R42" s="17">
        <f t="shared" si="10"/>
        <v>41965</v>
      </c>
      <c r="S42" s="15"/>
      <c r="T42" s="16">
        <f>IF(AND(U42="",AA42=""),"",IF(weeknumopt="US",WEEKNUM(MAX(U42:AA42),$A$6),1+INT((MAX(U42:AA42)-DATE(YEAR(MAX(U42:AA42)+4-WEEKDAY(MAX(U42:AA42)+6)),1,5)+WEEKDAY(DATE(YEAR(MAX(U42:AA42)+4-WEEKDAY(MAX(U42:AA42)+6)),1,3)))/7)))</f>
        <v>52</v>
      </c>
      <c r="U42" s="17">
        <f t="shared" si="11"/>
        <v>41994</v>
      </c>
      <c r="V42" s="17">
        <f t="shared" si="11"/>
        <v>41995</v>
      </c>
      <c r="W42" s="17">
        <f t="shared" si="11"/>
        <v>41996</v>
      </c>
      <c r="X42" s="17">
        <f t="shared" si="11"/>
        <v>41997</v>
      </c>
      <c r="Y42" s="17">
        <f t="shared" si="11"/>
        <v>41998</v>
      </c>
      <c r="Z42" s="17">
        <f t="shared" si="11"/>
        <v>41999</v>
      </c>
      <c r="AA42" s="17">
        <f t="shared" si="11"/>
        <v>42000</v>
      </c>
    </row>
    <row r="43" spans="2:27" s="11" customFormat="1" ht="12.75">
      <c r="B43" s="16">
        <f>IF(AND(C43="",I43=""),"",IF(weeknumopt="US",WEEKNUM(MAX(C43:I43),$A$6),1+INT((MAX(C43:I43)-DATE(YEAR(MAX(C43:I43)+4-WEEKDAY(MAX(C43:I43)+6)),1,5)+WEEKDAY(DATE(YEAR(MAX(C43:I43)+4-WEEKDAY(MAX(C43:I43)+6)),1,3)))/7)))</f>
        <v>44</v>
      </c>
      <c r="C43" s="17">
        <f t="shared" si="9"/>
        <v>41938</v>
      </c>
      <c r="D43" s="17">
        <f t="shared" si="9"/>
        <v>41939</v>
      </c>
      <c r="E43" s="17">
        <f t="shared" si="9"/>
        <v>41940</v>
      </c>
      <c r="F43" s="17">
        <f t="shared" si="9"/>
        <v>41941</v>
      </c>
      <c r="G43" s="17">
        <f t="shared" si="9"/>
        <v>41942</v>
      </c>
      <c r="H43" s="17">
        <f t="shared" si="9"/>
        <v>41943</v>
      </c>
      <c r="I43" s="17">
        <f t="shared" si="9"/>
      </c>
      <c r="J43" s="15"/>
      <c r="K43" s="16">
        <f>IF(AND(L43="",R43=""),"",IF(weeknumopt="US",WEEKNUM(MAX(L43:R43),$A$6),1+INT((MAX(L43:R43)-DATE(YEAR(MAX(L43:R43)+4-WEEKDAY(MAX(L43:R43)+6)),1,5)+WEEKDAY(DATE(YEAR(MAX(L43:R43)+4-WEEKDAY(MAX(L43:R43)+6)),1,3)))/7)))</f>
        <v>48</v>
      </c>
      <c r="L43" s="17">
        <f t="shared" si="10"/>
        <v>41966</v>
      </c>
      <c r="M43" s="17">
        <f t="shared" si="10"/>
        <v>41967</v>
      </c>
      <c r="N43" s="17">
        <f t="shared" si="10"/>
        <v>41968</v>
      </c>
      <c r="O43" s="17">
        <f t="shared" si="10"/>
        <v>41969</v>
      </c>
      <c r="P43" s="17">
        <f t="shared" si="10"/>
        <v>41970</v>
      </c>
      <c r="Q43" s="17">
        <f t="shared" si="10"/>
        <v>41971</v>
      </c>
      <c r="R43" s="17">
        <f t="shared" si="10"/>
        <v>41972</v>
      </c>
      <c r="S43" s="15"/>
      <c r="T43" s="16">
        <f>IF(AND(U43="",AA43=""),"",IF(weeknumopt="US",WEEKNUM(MAX(U43:AA43),$A$6),1+INT((MAX(U43:AA43)-DATE(YEAR(MAX(U43:AA43)+4-WEEKDAY(MAX(U43:AA43)+6)),1,5)+WEEKDAY(DATE(YEAR(MAX(U43:AA43)+4-WEEKDAY(MAX(U43:AA43)+6)),1,3)))/7)))</f>
        <v>1</v>
      </c>
      <c r="U43" s="17">
        <f t="shared" si="11"/>
        <v>42001</v>
      </c>
      <c r="V43" s="17">
        <f t="shared" si="11"/>
        <v>42002</v>
      </c>
      <c r="W43" s="17">
        <f t="shared" si="11"/>
        <v>42003</v>
      </c>
      <c r="X43" s="17">
        <f t="shared" si="11"/>
        <v>42004</v>
      </c>
      <c r="Y43" s="17">
        <f t="shared" si="11"/>
      </c>
      <c r="Z43" s="17">
        <f t="shared" si="11"/>
      </c>
      <c r="AA43" s="17">
        <f t="shared" si="11"/>
      </c>
    </row>
    <row r="44" spans="2:27" s="11" customFormat="1" ht="12.75">
      <c r="B44" s="18">
        <f>IF(AND(C44="",I44=""),"",IF(weeknumopt="US",WEEKNUM(MAX(C44:I44),$A$6),1+INT((MAX(C44:I44)-DATE(YEAR(MAX(C44:I44)+4-WEEKDAY(MAX(C44:I44)+6)),1,5)+WEEKDAY(DATE(YEAR(MAX(C44:I44)+4-WEEKDAY(MAX(C44:I44)+6)),1,3)))/7)))</f>
      </c>
      <c r="C44" s="17">
        <f t="shared" si="9"/>
      </c>
      <c r="D44" s="17">
        <f t="shared" si="9"/>
      </c>
      <c r="E44" s="17">
        <f t="shared" si="9"/>
      </c>
      <c r="F44" s="17">
        <f t="shared" si="9"/>
      </c>
      <c r="G44" s="17">
        <f t="shared" si="9"/>
      </c>
      <c r="H44" s="17">
        <f t="shared" si="9"/>
      </c>
      <c r="I44" s="17">
        <f t="shared" si="9"/>
      </c>
      <c r="J44" s="15"/>
      <c r="K44" s="18">
        <f>IF(AND(L44="",R44=""),"",IF(weeknumopt="US",WEEKNUM(MAX(L44:R44),$A$6),1+INT((MAX(L44:R44)-DATE(YEAR(MAX(L44:R44)+4-WEEKDAY(MAX(L44:R44)+6)),1,5)+WEEKDAY(DATE(YEAR(MAX(L44:R44)+4-WEEKDAY(MAX(L44:R44)+6)),1,3)))/7)))</f>
        <v>48</v>
      </c>
      <c r="L44" s="17">
        <f t="shared" si="10"/>
        <v>41973</v>
      </c>
      <c r="M44" s="17">
        <f t="shared" si="10"/>
      </c>
      <c r="N44" s="17">
        <f t="shared" si="10"/>
      </c>
      <c r="O44" s="17">
        <f t="shared" si="10"/>
      </c>
      <c r="P44" s="17">
        <f t="shared" si="10"/>
      </c>
      <c r="Q44" s="17">
        <f t="shared" si="10"/>
      </c>
      <c r="R44" s="17">
        <f t="shared" si="10"/>
      </c>
      <c r="S44" s="15"/>
      <c r="T44" s="18">
        <f>IF(AND(U44="",AA44=""),"",IF(weeknumopt="US",WEEKNUM(MAX(U44:AA44),$A$6),1+INT((MAX(U44:AA44)-DATE(YEAR(MAX(U44:AA44)+4-WEEKDAY(MAX(U44:AA44)+6)),1,5)+WEEKDAY(DATE(YEAR(MAX(U44:AA44)+4-WEEKDAY(MAX(U44:AA44)+6)),1,3)))/7)))</f>
      </c>
      <c r="U44" s="17">
        <f t="shared" si="11"/>
      </c>
      <c r="V44" s="17">
        <f t="shared" si="11"/>
      </c>
      <c r="W44" s="17">
        <f t="shared" si="11"/>
      </c>
      <c r="X44" s="17">
        <f t="shared" si="11"/>
      </c>
      <c r="Y44" s="17">
        <f t="shared" si="11"/>
      </c>
      <c r="Z44" s="17">
        <f t="shared" si="11"/>
      </c>
      <c r="AA44" s="17">
        <f t="shared" si="11"/>
      </c>
    </row>
    <row r="45" spans="2:27" s="11" customFormat="1" ht="12.75">
      <c r="B45" s="12" t="s">
        <v>0</v>
      </c>
      <c r="AA45" s="13" t="s">
        <v>14</v>
      </c>
    </row>
  </sheetData>
  <mergeCells count="20">
    <mergeCell ref="A1:R1"/>
    <mergeCell ref="C6:E6"/>
    <mergeCell ref="C5:E5"/>
    <mergeCell ref="B8:AA8"/>
    <mergeCell ref="B10:I10"/>
    <mergeCell ref="K10:R10"/>
    <mergeCell ref="T10:AA10"/>
    <mergeCell ref="A2:G2"/>
    <mergeCell ref="C4:E4"/>
    <mergeCell ref="C3:E3"/>
    <mergeCell ref="U2:AA2"/>
    <mergeCell ref="B37:I37"/>
    <mergeCell ref="K37:R37"/>
    <mergeCell ref="T37:AA37"/>
    <mergeCell ref="B19:I19"/>
    <mergeCell ref="K19:R19"/>
    <mergeCell ref="T19:AA19"/>
    <mergeCell ref="B28:I28"/>
    <mergeCell ref="K28:R28"/>
    <mergeCell ref="T28:AA28"/>
  </mergeCells>
  <conditionalFormatting sqref="C12:I17 C21:I26 C30:I35 L21:R26 U21:AA26 L12:R17 L30:R35 U30:AA35 U12:AA17 C39:I44 L39:R44 U39:AA44">
    <cfRule type="cellIs" priority="1" dxfId="0" operator="equal" stopIfTrue="1">
      <formula>""</formula>
    </cfRule>
  </conditionalFormatting>
  <dataValidations count="1">
    <dataValidation type="list" allowBlank="1" showInputMessage="1" showErrorMessage="1" sqref="C6:E6">
      <formula1>"US,ISO"</formula1>
    </dataValidation>
  </dataValidations>
  <hyperlinks>
    <hyperlink ref="A2" r:id="rId1" display="www.vertex42.com/calendars"/>
    <hyperlink ref="B45" r:id="rId2" display="www.vertex42.com/calendars"/>
  </hyperlinks>
  <printOptions horizontalCentered="1"/>
  <pageMargins left="0.5" right="0.5" top="0.75" bottom="0.75" header="0.5" footer="0.5"/>
  <pageSetup fitToHeight="1" fitToWidth="1"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with Week Numbers</dc:title>
  <dc:subject/>
  <dc:creator>www.vertex42.com</dc:creator>
  <cp:keywords/>
  <dc:description>(c) 2008 Vertex42 LLC. All rights reserved.</dc:description>
  <cp:lastModifiedBy>Vertex42</cp:lastModifiedBy>
  <cp:lastPrinted>2011-11-16T21:01:18Z</cp:lastPrinted>
  <dcterms:created xsi:type="dcterms:W3CDTF">2008-12-11T21:42:43Z</dcterms:created>
  <dcterms:modified xsi:type="dcterms:W3CDTF">2013-12-04T16:33:11Z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1.2.1</vt:lpwstr>
  </property>
</Properties>
</file>