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275" windowHeight="12690" activeTab="0"/>
  </bookViews>
  <sheets>
    <sheet name="Weekly" sheetId="1" r:id="rId1"/>
    <sheet name="Biweekly" sheetId="2" r:id="rId2"/>
    <sheet name="Weekly_hmm" sheetId="3" r:id="rId3"/>
    <sheet name="Biweekly_hmm" sheetId="4" r:id="rId4"/>
    <sheet name="TermsOfUse" sheetId="5" r:id="rId5"/>
  </sheets>
  <definedNames>
    <definedName name="_xlnm.Print_Area" localSheetId="1">'Biweekly'!$A$1:$K$34</definedName>
    <definedName name="_xlnm.Print_Area" localSheetId="3">'Biweekly_hmm'!$A$1:$K$35</definedName>
    <definedName name="_xlnm.Print_Area" localSheetId="0">'Weekly'!$A$1:$K$25</definedName>
    <definedName name="_xlnm.Print_Area" localSheetId="2">'Weekly_hmm'!$A$1:$K$26</definedName>
    <definedName name="valuevx">42.314159</definedName>
  </definedNames>
  <calcPr fullCalcOnLoad="1"/>
</workbook>
</file>

<file path=xl/comments5.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<sst xmlns="http://schemas.openxmlformats.org/spreadsheetml/2006/main" count="197" uniqueCount="67">
  <si>
    <t>Date</t>
  </si>
  <si>
    <t>Employee Name:</t>
  </si>
  <si>
    <t>Manager Name:</t>
  </si>
  <si>
    <t>Week Starting:</t>
  </si>
  <si>
    <t>Employee Signature</t>
  </si>
  <si>
    <t>Manager Signature</t>
  </si>
  <si>
    <t>Weekly Employee Time Sheet</t>
  </si>
  <si>
    <t>Day of Week</t>
  </si>
  <si>
    <t>Time
In</t>
  </si>
  <si>
    <t>Time
Out</t>
  </si>
  <si>
    <t>Total
Hrs</t>
  </si>
  <si>
    <t>[Company Name]</t>
  </si>
  <si>
    <t>[Address 1]</t>
  </si>
  <si>
    <t>[Address 2]</t>
  </si>
  <si>
    <t>[City, State  ZIP]</t>
  </si>
  <si>
    <t>Total Hrs:</t>
  </si>
  <si>
    <r>
      <t>Regular</t>
    </r>
    <r>
      <rPr>
        <sz val="10"/>
        <color indexed="9"/>
        <rFont val="Trebuchet MS"/>
        <family val="2"/>
      </rPr>
      <t xml:space="preserve">
Hrs</t>
    </r>
  </si>
  <si>
    <r>
      <t>Overtime</t>
    </r>
    <r>
      <rPr>
        <sz val="10"/>
        <color indexed="9"/>
        <rFont val="Trebuchet MS"/>
        <family val="2"/>
      </rPr>
      <t xml:space="preserve">
Hrs</t>
    </r>
  </si>
  <si>
    <r>
      <t xml:space="preserve">Sick
</t>
    </r>
    <r>
      <rPr>
        <sz val="10"/>
        <color indexed="9"/>
        <rFont val="Trebuchet MS"/>
        <family val="2"/>
      </rPr>
      <t>Hrs</t>
    </r>
  </si>
  <si>
    <r>
      <t xml:space="preserve">Vacation
</t>
    </r>
    <r>
      <rPr>
        <sz val="10"/>
        <color indexed="9"/>
        <rFont val="Trebuchet MS"/>
        <family val="2"/>
      </rPr>
      <t>Hrs</t>
    </r>
  </si>
  <si>
    <t>[Phone]</t>
  </si>
  <si>
    <t>[42]</t>
  </si>
  <si>
    <t>Rate/Hr:</t>
  </si>
  <si>
    <t>Terms of Use</t>
  </si>
  <si>
    <t>Total [h]:mm</t>
  </si>
  <si>
    <r>
      <t xml:space="preserve">Total
</t>
    </r>
    <r>
      <rPr>
        <sz val="8"/>
        <color indexed="9"/>
        <rFont val="Trebuchet MS"/>
        <family val="2"/>
      </rPr>
      <t>[h]:mm</t>
    </r>
  </si>
  <si>
    <r>
      <t>Regular</t>
    </r>
    <r>
      <rPr>
        <sz val="10"/>
        <color indexed="9"/>
        <rFont val="Trebuchet MS"/>
        <family val="2"/>
      </rPr>
      <t xml:space="preserve">
</t>
    </r>
    <r>
      <rPr>
        <sz val="8"/>
        <color indexed="9"/>
        <rFont val="Trebuchet MS"/>
        <family val="2"/>
      </rPr>
      <t>[h]:mm</t>
    </r>
  </si>
  <si>
    <r>
      <t>Overtime</t>
    </r>
    <r>
      <rPr>
        <sz val="10"/>
        <color indexed="9"/>
        <rFont val="Trebuchet MS"/>
        <family val="2"/>
      </rPr>
      <t xml:space="preserve">
</t>
    </r>
    <r>
      <rPr>
        <sz val="8"/>
        <color indexed="9"/>
        <rFont val="Trebuchet MS"/>
        <family val="2"/>
      </rPr>
      <t>[h]:mm</t>
    </r>
  </si>
  <si>
    <r>
      <t>Sick</t>
    </r>
    <r>
      <rPr>
        <sz val="10"/>
        <color indexed="9"/>
        <rFont val="Trebuchet MS"/>
        <family val="2"/>
      </rPr>
      <t xml:space="preserve">
</t>
    </r>
    <r>
      <rPr>
        <sz val="8"/>
        <color indexed="9"/>
        <rFont val="Trebuchet MS"/>
        <family val="2"/>
      </rPr>
      <t>[h]:mm</t>
    </r>
  </si>
  <si>
    <r>
      <t>Vacation</t>
    </r>
    <r>
      <rPr>
        <sz val="10"/>
        <color indexed="9"/>
        <rFont val="Trebuchet MS"/>
        <family val="2"/>
      </rPr>
      <t xml:space="preserve">
</t>
    </r>
    <r>
      <rPr>
        <sz val="8"/>
        <color indexed="9"/>
        <rFont val="Trebuchet MS"/>
        <family val="2"/>
      </rPr>
      <t>[h]:mm</t>
    </r>
  </si>
  <si>
    <t>Timesheets by Vertex42.com</t>
  </si>
  <si>
    <t>Month:</t>
  </si>
  <si>
    <t>Su</t>
  </si>
  <si>
    <t>M</t>
  </si>
  <si>
    <t>Tu</t>
  </si>
  <si>
    <t>W</t>
  </si>
  <si>
    <t>Th</t>
  </si>
  <si>
    <t>F</t>
  </si>
  <si>
    <t>Sa</t>
  </si>
  <si>
    <r>
      <t xml:space="preserve">Breaks
</t>
    </r>
    <r>
      <rPr>
        <sz val="10"/>
        <color indexed="9"/>
        <rFont val="Trebuchet MS"/>
        <family val="2"/>
      </rPr>
      <t>(minutes)</t>
    </r>
  </si>
  <si>
    <t>© 2010 Vertex42 LLC</t>
  </si>
  <si>
    <t>Total Pay:</t>
  </si>
  <si>
    <t>Grand Total Pay:</t>
  </si>
  <si>
    <r>
      <t xml:space="preserve">Holiday
</t>
    </r>
    <r>
      <rPr>
        <sz val="10"/>
        <color indexed="9"/>
        <rFont val="Trebuchet MS"/>
        <family val="2"/>
      </rPr>
      <t>Hrs</t>
    </r>
  </si>
  <si>
    <t>Biweekly Employee Time Sheet</t>
  </si>
  <si>
    <r>
      <t>Holiday</t>
    </r>
    <r>
      <rPr>
        <sz val="10"/>
        <color indexed="9"/>
        <rFont val="Trebuchet MS"/>
        <family val="2"/>
      </rPr>
      <t xml:space="preserve">
</t>
    </r>
    <r>
      <rPr>
        <sz val="8"/>
        <color indexed="9"/>
        <rFont val="Trebuchet MS"/>
        <family val="2"/>
      </rPr>
      <t>[h]:mm</t>
    </r>
  </si>
  <si>
    <r>
      <t xml:space="preserve">Breaks
</t>
    </r>
    <r>
      <rPr>
        <sz val="8"/>
        <color indexed="9"/>
        <rFont val="Trebuchet MS"/>
        <family val="2"/>
      </rPr>
      <t>(minutes)</t>
    </r>
  </si>
  <si>
    <t>Overtime Options</t>
  </si>
  <si>
    <t>After:</t>
  </si>
  <si>
    <t>Hrs</t>
  </si>
  <si>
    <t>HELP</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</si>
  <si>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</si>
  <si>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</si>
  <si>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</si>
  <si>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</si>
  <si>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</si>
  <si>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</si>
  <si>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</si>
  <si>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</si>
  <si>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</si>
  <si>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</si>
  <si>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</si>
  <si>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</si>
  <si>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</si>
  <si>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</si>
  <si>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2010-2014 Vertex42 LLC. All rights reserved.</t>
  </si>
  <si>
    <t>https://www.vertex42.com/licensing/EULA_privateuse.html</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</si>
</sst>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0.0000000"/>
    <numFmt numFmtId="166" formatCode="0.000000"/>
    <numFmt numFmtId="167" formatCode="0.00000"/>
    <numFmt numFmtId="168" formatCode="0.0000"/>
    <numFmt numFmtId="169" formatCode="0.000"/>
    <numFmt numFmtId="170" formatCode="&quot;$&quot;#,##0.000_);[Red]\(&quot;$&quot;#,##0.000\)"/>
    <numFmt numFmtId="171" formatCode="&quot;$&quot;#,##0.0000_);[Red]\(&quot;$&quot;#,##0.0000\)"/>
    <numFmt numFmtId="172" formatCode="_(* #,##0.00_);_(* \(#,##0.00\);;_(@_)"/>
    <numFmt numFmtId="173" formatCode="0.0"/>
    <numFmt numFmtId="174" formatCode="_(* #,##0.00_);_(* \(#,##0.0\);;_(@_)"/>
    <numFmt numFmtId="175" formatCode="&quot;$&quot;#,##0.0_);[Red]\(&quot;$&quot;#,##0.0\)"/>
    <numFmt numFmtId="176" formatCode="[$-409]dddd\,\ mmmm\ dd\,\ yyyy"/>
    <numFmt numFmtId="177" formatCode="ddd"/>
    <numFmt numFmtId="178" formatCode="ddd\ m/d"/>
    <numFmt numFmtId="179" formatCode="d"/>
    <numFmt numFmtId="180" formatCode="[$-409]h:mm:ss\ AM/PM"/>
    <numFmt numFmtId="181" formatCode="h\ AM/PM"/>
    <numFmt numFmtId="182" formatCode="ddd\,\ mmmm\ dd\,\ yyyy"/>
    <numFmt numFmtId="183" formatCode="ddd\,\ mmmm\ d\,\ yyyy"/>
    <numFmt numFmtId="184" formatCode="mmmm\ d\,\ yyyy"/>
    <numFmt numFmtId="185" formatCode="&quot;$&quot;#,##0.00"/>
    <numFmt numFmtId="186" formatCode="0.0%"/>
    <numFmt numFmtId="187" formatCode="0.000%"/>
    <numFmt numFmtId="188" formatCode="h:mm;@"/>
    <numFmt numFmtId="189" formatCode="[h]:mm"/>
    <numFmt numFmtId="190" formatCode="0.00;[Red]0.00"/>
    <numFmt numFmtId="191" formatCode="\+0.00;\-0.00"/>
    <numFmt numFmtId="192" formatCode="\+0.0;\-0.0"/>
    <numFmt numFmtId="193" formatCode="\+0.000;\-0.000"/>
    <numFmt numFmtId="194" formatCode="mmmm\ yyyy"/>
    <numFmt numFmtId="195" formatCode="_(&quot;$&quot;* #,##0.0_);_(&quot;$&quot;* \(#,##0.0\);_(&quot;$&quot;* &quot;-&quot;??_);_(@_)"/>
    <numFmt numFmtId="196" formatCode="_(&quot;$&quot;* #,##0_);_(&quot;$&quot;* \(#,##0\);_(&quot;$&quot;* &quot;-&quot;??_);_(@_)"/>
    <numFmt numFmtId="197" formatCode="_(* #,##0.0_);_(* \(#,##0.0\);_(* &quot;-&quot;??_);_(@_)"/>
    <numFmt numFmtId="198" formatCode="_(* #,##0_);_(* \(#,##0\);_(* &quot;-&quot;??_);_(@_)"/>
    <numFmt numFmtId="199" formatCode="0.0000000000000000%"/>
  </numFmts>
  <fonts count="47">
    <font>
      <sz val="10"/>
      <name val="Trebuchet MS"/>
      <family val="2"/>
    </font>
    <font>
      <sz val="10"/>
      <name val="Verdana"/>
      <family val="0"/>
    </font>
    <font>
      <sz val="10"/>
      <name val="Arial"/>
      <family val="2"/>
    </font>
    <font>
      <u val="single"/>
      <sz val="10"/>
      <color indexed="36"/>
      <name val="Arial"/>
      <family val="2"/>
    </font>
    <font>
      <u val="single"/>
      <sz val="10"/>
      <color indexed="12"/>
      <name val="Arial"/>
      <family val="2"/>
    </font>
    <font>
      <sz val="10"/>
      <name val="Tahoma"/>
      <family val="2"/>
    </font>
    <font>
      <b/>
      <sz val="16"/>
      <name val="Trebuchet MS"/>
      <family val="2"/>
    </font>
    <font>
      <b/>
      <sz val="10"/>
      <name val="Trebuchet MS"/>
      <family val="2"/>
    </font>
    <font>
      <b/>
      <sz val="10"/>
      <color indexed="9"/>
      <name val="Trebuchet MS"/>
      <family val="2"/>
    </font>
    <font>
      <sz val="10"/>
      <color indexed="9"/>
      <name val="Trebuchet MS"/>
      <family val="2"/>
    </font>
    <font>
      <b/>
      <sz val="18"/>
      <color indexed="60"/>
      <name val="Trebuchet MS"/>
      <family val="2"/>
    </font>
    <font>
      <sz val="8"/>
      <name val="Trebuchet MS"/>
      <family val="2"/>
    </font>
    <font>
      <b/>
      <sz val="12"/>
      <name val="Trebuchet MS"/>
      <family val="2"/>
    </font>
    <font>
      <sz val="8"/>
      <color indexed="9"/>
      <name val="Trebuchet MS"/>
      <family val="2"/>
    </font>
    <font>
      <u val="single"/>
      <sz val="8"/>
      <color indexed="12"/>
      <name val="Trebuchet MS"/>
      <family val="2"/>
    </font>
    <font>
      <sz val="8"/>
      <name val="Tahoma"/>
      <family val="2"/>
    </font>
    <font>
      <b/>
      <sz val="12"/>
      <color indexed="9"/>
      <name val="Trebuchet MS"/>
      <family val="2"/>
    </font>
    <font>
      <sz val="9"/>
      <name val="Trebuchet MS"/>
      <family val="2"/>
    </font>
    <font>
      <sz val="10"/>
      <color indexed="22"/>
      <name val="Trebuchet MS"/>
      <family val="2"/>
    </font>
    <font>
      <sz val="8"/>
      <color indexed="55"/>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55"/>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3" fillId="17" borderId="1" applyNumberFormat="0" applyAlignment="0" applyProtection="0"/>
    <xf numFmtId="0" fontId="24"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26" fillId="1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0" fillId="11" borderId="1" applyNumberFormat="0" applyAlignment="0" applyProtection="0"/>
    <xf numFmtId="0" fontId="31" fillId="0" borderId="6" applyNumberFormat="0" applyFill="0" applyAlignment="0" applyProtection="0"/>
    <xf numFmtId="0" fontId="32" fillId="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5" borderId="7" applyNumberFormat="0" applyFont="0" applyAlignment="0" applyProtection="0"/>
    <xf numFmtId="0" fontId="33" fillId="1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6">
    <xf numFmtId="0" fontId="0" fillId="0" borderId="0" xfId="0" applyAlignment="1">
      <alignment/>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indent="1"/>
      <protection/>
    </xf>
    <xf numFmtId="0" fontId="9" fillId="0" borderId="0" xfId="0" applyFont="1" applyAlignment="1" applyProtection="1">
      <alignment horizontal="right"/>
      <protection/>
    </xf>
    <xf numFmtId="0" fontId="9" fillId="20" borderId="10" xfId="0" applyFont="1" applyFill="1" applyBorder="1" applyAlignment="1" applyProtection="1">
      <alignment horizontal="center" vertical="center" wrapText="1"/>
      <protection/>
    </xf>
    <xf numFmtId="0" fontId="8" fillId="20" borderId="10" xfId="0" applyFont="1" applyFill="1" applyBorder="1" applyAlignment="1" applyProtection="1">
      <alignment horizontal="center" vertical="center" wrapText="1"/>
      <protection/>
    </xf>
    <xf numFmtId="0" fontId="0" fillId="0" borderId="0" xfId="0" applyAlignment="1" applyProtection="1">
      <alignment horizontal="right" vertical="center"/>
      <protection/>
    </xf>
    <xf numFmtId="0" fontId="0" fillId="0" borderId="0" xfId="0" applyAlignment="1" applyProtection="1">
      <alignment vertical="center"/>
      <protection/>
    </xf>
    <xf numFmtId="178" fontId="7" fillId="2" borderId="0" xfId="0" applyNumberFormat="1" applyFont="1" applyFill="1" applyAlignment="1" applyProtection="1">
      <alignment horizontal="left" vertical="center"/>
      <protection/>
    </xf>
    <xf numFmtId="0" fontId="0" fillId="0" borderId="0" xfId="0" applyFont="1" applyAlignment="1" applyProtection="1">
      <alignment/>
      <protection/>
    </xf>
    <xf numFmtId="0" fontId="0" fillId="0" borderId="0" xfId="0" applyFont="1" applyAlignment="1" applyProtection="1">
      <alignment horizontal="left" indent="1"/>
      <protection/>
    </xf>
    <xf numFmtId="189" fontId="0" fillId="2" borderId="0" xfId="0" applyNumberFormat="1" applyFont="1" applyFill="1" applyAlignment="1" applyProtection="1">
      <alignment horizontal="center" vertical="center"/>
      <protection/>
    </xf>
    <xf numFmtId="0" fontId="0" fillId="0" borderId="0" xfId="0" applyNumberFormat="1" applyFont="1" applyAlignment="1" applyProtection="1">
      <alignment/>
      <protection/>
    </xf>
    <xf numFmtId="0" fontId="0" fillId="0" borderId="0" xfId="0" applyAlignment="1" applyProtection="1">
      <alignment horizontal="right"/>
      <protection/>
    </xf>
    <xf numFmtId="0" fontId="0" fillId="17" borderId="11" xfId="0" applyFont="1" applyFill="1" applyBorder="1" applyAlignment="1" applyProtection="1">
      <alignment horizontal="center"/>
      <protection/>
    </xf>
    <xf numFmtId="0" fontId="0" fillId="17" borderId="0" xfId="0" applyFont="1" applyFill="1" applyBorder="1" applyAlignment="1" applyProtection="1">
      <alignment horizontal="center"/>
      <protection/>
    </xf>
    <xf numFmtId="0" fontId="0" fillId="17" borderId="12" xfId="0" applyFont="1" applyFill="1" applyBorder="1" applyAlignment="1" applyProtection="1">
      <alignment horizontal="center"/>
      <protection/>
    </xf>
    <xf numFmtId="179" fontId="0" fillId="0" borderId="7" xfId="0" applyNumberFormat="1" applyFont="1" applyBorder="1" applyAlignment="1" applyProtection="1">
      <alignment horizontal="center"/>
      <protection/>
    </xf>
    <xf numFmtId="18" fontId="0" fillId="0" borderId="0" xfId="0" applyNumberFormat="1" applyAlignment="1" applyProtection="1">
      <alignment vertical="center"/>
      <protection/>
    </xf>
    <xf numFmtId="0" fontId="7" fillId="0" borderId="0" xfId="0" applyFont="1" applyAlignment="1" applyProtection="1">
      <alignment horizontal="right" vertic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4" fontId="0" fillId="2" borderId="0" xfId="0" applyNumberFormat="1" applyFont="1" applyFill="1" applyAlignment="1">
      <alignment horizontal="center" vertical="center"/>
    </xf>
    <xf numFmtId="0" fontId="0" fillId="0" borderId="13" xfId="0" applyFont="1" applyBorder="1" applyAlignment="1" applyProtection="1">
      <alignment/>
      <protection/>
    </xf>
    <xf numFmtId="0" fontId="15" fillId="0" borderId="0" xfId="42" applyNumberFormat="1" applyFont="1" applyFill="1" applyAlignment="1">
      <alignment horizontal="left"/>
    </xf>
    <xf numFmtId="0" fontId="0" fillId="0" borderId="13" xfId="0" applyFont="1" applyBorder="1" applyAlignment="1" applyProtection="1">
      <alignment/>
      <protection/>
    </xf>
    <xf numFmtId="164" fontId="0" fillId="0" borderId="14" xfId="60" applyNumberFormat="1" applyFont="1" applyFill="1" applyBorder="1" applyAlignment="1" applyProtection="1">
      <alignment horizontal="center" vertical="center"/>
      <protection locked="0"/>
    </xf>
    <xf numFmtId="0" fontId="0" fillId="0" borderId="14" xfId="60" applyNumberFormat="1" applyFont="1" applyFill="1" applyBorder="1" applyAlignment="1" applyProtection="1">
      <alignment horizontal="center" vertical="center"/>
      <protection locked="0"/>
    </xf>
    <xf numFmtId="189" fontId="0" fillId="0" borderId="14" xfId="0" applyNumberFormat="1" applyFont="1" applyBorder="1" applyAlignment="1" applyProtection="1">
      <alignment horizontal="center" vertical="center"/>
      <protection locked="0"/>
    </xf>
    <xf numFmtId="4" fontId="0" fillId="0" borderId="14" xfId="42" applyNumberFormat="1" applyFont="1" applyBorder="1" applyAlignment="1" applyProtection="1">
      <alignment horizontal="right" vertical="center"/>
      <protection locked="0"/>
    </xf>
    <xf numFmtId="4" fontId="17" fillId="2" borderId="0" xfId="42" applyNumberFormat="1" applyFont="1" applyFill="1" applyAlignment="1" applyProtection="1">
      <alignment horizontal="right" vertical="center"/>
      <protection/>
    </xf>
    <xf numFmtId="14" fontId="17" fillId="0" borderId="10" xfId="0" applyNumberFormat="1" applyFont="1" applyBorder="1" applyAlignment="1" applyProtection="1">
      <alignment/>
      <protection locked="0"/>
    </xf>
    <xf numFmtId="0" fontId="17" fillId="0" borderId="10" xfId="0" applyFont="1" applyBorder="1" applyAlignment="1" applyProtection="1">
      <alignment/>
      <protection locked="0"/>
    </xf>
    <xf numFmtId="0" fontId="0" fillId="0" borderId="0" xfId="0" applyFont="1" applyAlignment="1" applyProtection="1">
      <alignment horizontal="right" vertical="center"/>
      <protection/>
    </xf>
    <xf numFmtId="2" fontId="0" fillId="0" borderId="14" xfId="0" applyNumberFormat="1" applyFont="1" applyBorder="1" applyAlignment="1" applyProtection="1">
      <alignment horizontal="center" vertical="center"/>
      <protection locked="0"/>
    </xf>
    <xf numFmtId="164" fontId="0" fillId="0" borderId="14" xfId="60" applyNumberFormat="1" applyFont="1" applyFill="1" applyBorder="1" applyAlignment="1" applyProtection="1">
      <alignment horizontal="center" vertical="center"/>
      <protection locked="0"/>
    </xf>
    <xf numFmtId="0" fontId="0" fillId="0" borderId="14" xfId="60" applyNumberFormat="1" applyFont="1" applyFill="1" applyBorder="1" applyAlignment="1" applyProtection="1">
      <alignment horizontal="center" vertical="center"/>
      <protection locked="0"/>
    </xf>
    <xf numFmtId="2" fontId="0" fillId="0" borderId="14" xfId="0" applyNumberFormat="1" applyFont="1" applyBorder="1" applyAlignment="1" applyProtection="1">
      <alignment horizontal="center" vertical="center"/>
      <protection/>
    </xf>
    <xf numFmtId="4" fontId="0" fillId="0" borderId="14" xfId="42" applyNumberFormat="1" applyFont="1" applyBorder="1" applyAlignment="1" applyProtection="1">
      <alignment horizontal="right" vertical="center"/>
      <protection/>
    </xf>
    <xf numFmtId="172" fontId="0" fillId="0" borderId="0" xfId="0" applyNumberFormat="1" applyFont="1" applyFill="1" applyAlignment="1" applyProtection="1">
      <alignment horizontal="center" vertical="center"/>
      <protection/>
    </xf>
    <xf numFmtId="0" fontId="0" fillId="0" borderId="0" xfId="0" applyFont="1" applyAlignment="1" applyProtection="1">
      <alignment/>
      <protection locked="0"/>
    </xf>
    <xf numFmtId="0" fontId="6" fillId="0" borderId="0" xfId="0" applyFont="1" applyAlignment="1" applyProtection="1">
      <alignment/>
      <protection locked="0"/>
    </xf>
    <xf numFmtId="0" fontId="0" fillId="0" borderId="0" xfId="0" applyFont="1" applyAlignment="1" applyProtection="1">
      <alignment/>
      <protection locked="0"/>
    </xf>
    <xf numFmtId="2" fontId="0" fillId="0" borderId="14" xfId="0" applyNumberFormat="1" applyFont="1" applyBorder="1" applyAlignment="1" applyProtection="1">
      <alignment horizontal="center" vertical="center"/>
      <protection locked="0"/>
    </xf>
    <xf numFmtId="172" fontId="0" fillId="0" borderId="0" xfId="0" applyNumberFormat="1" applyFont="1" applyFill="1" applyAlignment="1" applyProtection="1">
      <alignment horizontal="center" vertical="center"/>
      <protection/>
    </xf>
    <xf numFmtId="4" fontId="0" fillId="0" borderId="14" xfId="42" applyNumberFormat="1" applyFont="1" applyBorder="1" applyAlignment="1" applyProtection="1">
      <alignment horizontal="right" vertical="center"/>
      <protection locked="0"/>
    </xf>
    <xf numFmtId="4" fontId="0" fillId="0" borderId="14" xfId="42" applyNumberFormat="1" applyFont="1" applyBorder="1" applyAlignment="1" applyProtection="1">
      <alignment horizontal="right" vertical="center"/>
      <protection/>
    </xf>
    <xf numFmtId="4" fontId="17" fillId="2" borderId="0" xfId="44" applyNumberFormat="1" applyFont="1" applyFill="1" applyAlignment="1" applyProtection="1">
      <alignment vertical="center"/>
      <protection/>
    </xf>
    <xf numFmtId="189" fontId="0" fillId="0" borderId="14" xfId="0" applyNumberFormat="1" applyFont="1" applyBorder="1" applyAlignment="1" applyProtection="1">
      <alignment horizontal="center" vertical="center"/>
      <protection/>
    </xf>
    <xf numFmtId="189" fontId="0"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center" vertical="center"/>
      <protection/>
    </xf>
    <xf numFmtId="4" fontId="0" fillId="0" borderId="14" xfId="44" applyNumberFormat="1" applyFont="1" applyBorder="1" applyAlignment="1" applyProtection="1">
      <alignment horizontal="right" vertical="center"/>
      <protection locked="0"/>
    </xf>
    <xf numFmtId="0" fontId="7" fillId="0" borderId="0" xfId="0" applyFont="1" applyAlignment="1" applyProtection="1">
      <alignment/>
      <protection/>
    </xf>
    <xf numFmtId="0" fontId="18" fillId="0" borderId="0" xfId="0" applyFont="1" applyAlignment="1" applyProtection="1">
      <alignment/>
      <protection locked="0"/>
    </xf>
    <xf numFmtId="0" fontId="11" fillId="0" borderId="0" xfId="0" applyFont="1" applyAlignment="1" applyProtection="1">
      <alignment horizontal="right"/>
      <protection/>
    </xf>
    <xf numFmtId="0" fontId="0" fillId="0" borderId="14" xfId="0" applyBorder="1" applyAlignment="1" applyProtection="1">
      <alignment horizontal="center"/>
      <protection locked="0"/>
    </xf>
    <xf numFmtId="0" fontId="11" fillId="0" borderId="0" xfId="0" applyFont="1" applyAlignment="1" applyProtection="1">
      <alignment/>
      <protection/>
    </xf>
    <xf numFmtId="2" fontId="0" fillId="2" borderId="15" xfId="0" applyNumberFormat="1" applyFont="1" applyFill="1" applyBorder="1" applyAlignment="1" applyProtection="1">
      <alignment horizontal="center" vertical="center"/>
      <protection/>
    </xf>
    <xf numFmtId="2" fontId="0" fillId="2" borderId="15" xfId="0" applyNumberFormat="1" applyFont="1" applyFill="1" applyBorder="1" applyAlignment="1" applyProtection="1">
      <alignment horizontal="center" vertical="center"/>
      <protection/>
    </xf>
    <xf numFmtId="189" fontId="0" fillId="2" borderId="15" xfId="0" applyNumberFormat="1" applyFont="1" applyFill="1" applyBorder="1" applyAlignment="1" applyProtection="1">
      <alignment horizontal="center" vertical="center"/>
      <protection/>
    </xf>
    <xf numFmtId="0" fontId="19" fillId="0" borderId="0" xfId="42" applyNumberFormat="1" applyFont="1" applyFill="1" applyAlignment="1">
      <alignment horizontal="right"/>
    </xf>
    <xf numFmtId="0" fontId="4" fillId="0" borderId="0" xfId="53" applyAlignment="1" applyProtection="1">
      <alignment/>
      <protection/>
    </xf>
    <xf numFmtId="0" fontId="14" fillId="0" borderId="0" xfId="53" applyFont="1" applyAlignment="1" applyProtection="1">
      <alignment/>
      <protection/>
    </xf>
    <xf numFmtId="0" fontId="37" fillId="0" borderId="16" xfId="59" applyNumberFormat="1" applyFont="1" applyFill="1" applyBorder="1" applyAlignment="1">
      <alignment vertical="top"/>
      <protection/>
    </xf>
    <xf numFmtId="0" fontId="37" fillId="0" borderId="0" xfId="59" applyFont="1" applyFill="1" applyBorder="1">
      <alignment/>
      <protection/>
    </xf>
    <xf numFmtId="0" fontId="38" fillId="0" borderId="0" xfId="59" applyNumberFormat="1" applyFont="1" applyFill="1" applyBorder="1" applyAlignment="1">
      <alignment vertical="top"/>
      <protection/>
    </xf>
    <xf numFmtId="0" fontId="38" fillId="0" borderId="0" xfId="59" applyFont="1" applyFill="1" applyBorder="1">
      <alignment/>
      <protection/>
    </xf>
    <xf numFmtId="0" fontId="38" fillId="0" borderId="0" xfId="58" applyFont="1" applyFill="1" applyBorder="1">
      <alignment/>
      <protection/>
    </xf>
    <xf numFmtId="0" fontId="38" fillId="0" borderId="0" xfId="58" applyNumberFormat="1" applyFont="1" applyFill="1" applyBorder="1" applyAlignment="1">
      <alignment vertical="top"/>
      <protection/>
    </xf>
    <xf numFmtId="0" fontId="38" fillId="0" borderId="0" xfId="59" applyNumberFormat="1" applyFont="1" applyFill="1" applyBorder="1" applyAlignment="1">
      <alignment vertical="top" wrapText="1"/>
      <protection/>
    </xf>
    <xf numFmtId="0" fontId="39" fillId="0" borderId="0" xfId="59" applyNumberFormat="1" applyFont="1" applyFill="1" applyBorder="1" applyAlignment="1">
      <alignment vertical="top"/>
      <protection/>
    </xf>
    <xf numFmtId="0" fontId="40" fillId="17" borderId="17" xfId="59" applyNumberFormat="1" applyFont="1" applyFill="1" applyBorder="1" applyAlignment="1">
      <alignment vertical="top"/>
      <protection/>
    </xf>
    <xf numFmtId="0" fontId="41" fillId="0" borderId="0" xfId="59" applyNumberFormat="1" applyFont="1" applyFill="1" applyBorder="1" applyAlignment="1">
      <alignment vertical="top"/>
      <protection/>
    </xf>
    <xf numFmtId="0" fontId="41" fillId="0" borderId="0" xfId="59" applyNumberFormat="1" applyFont="1" applyFill="1" applyBorder="1" applyAlignment="1">
      <alignment vertical="top" wrapText="1"/>
      <protection/>
    </xf>
    <xf numFmtId="0" fontId="2" fillId="0" borderId="0" xfId="59" applyFill="1" applyBorder="1">
      <alignment/>
      <protection/>
    </xf>
    <xf numFmtId="0" fontId="43" fillId="0" borderId="0" xfId="54" applyNumberFormat="1" applyFont="1" applyFill="1" applyBorder="1" applyAlignment="1" applyProtection="1">
      <alignment vertical="top" wrapText="1"/>
      <protection/>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10" fillId="2" borderId="0" xfId="0" applyFont="1" applyFill="1" applyAlignment="1" applyProtection="1">
      <alignment horizontal="center" vertical="center"/>
      <protection/>
    </xf>
    <xf numFmtId="0" fontId="0" fillId="0" borderId="0" xfId="0" applyFont="1" applyAlignment="1" applyProtection="1">
      <alignment horizontal="left"/>
      <protection locked="0"/>
    </xf>
    <xf numFmtId="14" fontId="7" fillId="0" borderId="10" xfId="0" applyNumberFormat="1" applyFont="1" applyBorder="1" applyAlignment="1" applyProtection="1">
      <alignment horizontal="left" indent="1"/>
      <protection locked="0"/>
    </xf>
    <xf numFmtId="0" fontId="7" fillId="0" borderId="10" xfId="0" applyFont="1" applyBorder="1" applyAlignment="1" applyProtection="1">
      <alignment horizontal="left" indent="1"/>
      <protection locked="0"/>
    </xf>
    <xf numFmtId="0" fontId="0" fillId="0" borderId="10" xfId="0" applyFont="1" applyBorder="1" applyAlignment="1" applyProtection="1">
      <alignment horizontal="left"/>
      <protection locked="0"/>
    </xf>
    <xf numFmtId="43" fontId="12" fillId="2" borderId="0" xfId="44" applyNumberFormat="1" applyFont="1" applyFill="1" applyAlignment="1" applyProtection="1">
      <alignment horizontal="center" vertical="center"/>
      <protection/>
    </xf>
    <xf numFmtId="194" fontId="16" fillId="20" borderId="18" xfId="0" applyNumberFormat="1" applyFont="1" applyFill="1" applyBorder="1" applyAlignment="1" applyProtection="1">
      <alignment horizontal="center"/>
      <protection/>
    </xf>
    <xf numFmtId="194" fontId="16" fillId="20" borderId="20" xfId="0" applyNumberFormat="1" applyFont="1" applyFill="1" applyBorder="1" applyAlignment="1" applyProtection="1">
      <alignment horizontal="center"/>
      <protection/>
    </xf>
    <xf numFmtId="194" fontId="16" fillId="20" borderId="19" xfId="0" applyNumberFormat="1" applyFont="1" applyFill="1" applyBorder="1" applyAlignment="1" applyProtection="1">
      <alignment horizontal="center"/>
      <protection/>
    </xf>
    <xf numFmtId="0" fontId="0" fillId="0" borderId="13" xfId="0" applyFont="1" applyBorder="1" applyAlignment="1" applyProtection="1">
      <alignment horizontal="left"/>
      <protection/>
    </xf>
    <xf numFmtId="0" fontId="0" fillId="0" borderId="10" xfId="0" applyFont="1" applyBorder="1" applyAlignment="1" applyProtection="1">
      <alignment horizontal="left"/>
      <protection/>
    </xf>
    <xf numFmtId="0" fontId="0" fillId="0" borderId="13" xfId="0" applyFont="1" applyBorder="1" applyAlignment="1" applyProtection="1">
      <alignment horizontal="left"/>
      <protection/>
    </xf>
    <xf numFmtId="0" fontId="0" fillId="0" borderId="10" xfId="0" applyFont="1" applyBorder="1" applyAlignment="1" applyProtection="1">
      <alignment horizontal="left"/>
      <protection/>
    </xf>
    <xf numFmtId="0" fontId="0" fillId="0" borderId="10" xfId="0" applyFont="1" applyBorder="1" applyAlignment="1" applyProtection="1">
      <alignment horizontal="left"/>
      <protection locked="0"/>
    </xf>
    <xf numFmtId="0" fontId="6" fillId="0" borderId="0" xfId="0" applyFont="1" applyAlignment="1" applyProtection="1">
      <alignment horizontal="lef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xdr:colOff>
      <xdr:row>0</xdr:row>
      <xdr:rowOff>47625</xdr:rowOff>
    </xdr:from>
    <xdr:to>
      <xdr:col>18</xdr:col>
      <xdr:colOff>142875</xdr:colOff>
      <xdr:row>0</xdr:row>
      <xdr:rowOff>333375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048500" y="47625"/>
          <a:ext cx="13430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xdr:colOff>
      <xdr:row>0</xdr:row>
      <xdr:rowOff>47625</xdr:rowOff>
    </xdr:from>
    <xdr:to>
      <xdr:col>18</xdr:col>
      <xdr:colOff>142875</xdr:colOff>
      <xdr:row>0</xdr:row>
      <xdr:rowOff>333375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048500" y="47625"/>
          <a:ext cx="13430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66675</xdr:rowOff>
    </xdr:from>
    <xdr:to>
      <xdr:col>18</xdr:col>
      <xdr:colOff>152400</xdr:colOff>
      <xdr:row>0</xdr:row>
      <xdr:rowOff>352425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058025" y="66675"/>
          <a:ext cx="13430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66675</xdr:rowOff>
    </xdr:from>
    <xdr:to>
      <xdr:col>18</xdr:col>
      <xdr:colOff>152400</xdr:colOff>
      <xdr:row>0</xdr:row>
      <xdr:rowOff>352425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058025" y="66675"/>
          <a:ext cx="13430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26"/>
  <sheetViews>
    <sheetView showGridLines="0" tabSelected="1" zoomScalePageLayoutView="0" workbookViewId="0" topLeftCell="A1">
      <selection activeCell="G9" sqref="G9:H9"/>
    </sheetView>
  </sheetViews>
  <sheetFormatPr defaultColWidth="9.140625" defaultRowHeight="15"/>
  <cols>
    <col min="1" max="1" width="11.00390625" style="3" customWidth="1"/>
    <col min="2" max="4" width="9.7109375" style="3" customWidth="1"/>
    <col min="5" max="5" width="2.57421875" style="3" customWidth="1"/>
    <col min="6" max="6" width="8.7109375" style="3" customWidth="1"/>
    <col min="7" max="11" width="8.8515625" style="3" customWidth="1"/>
    <col min="12" max="12" width="9.140625" style="3" customWidth="1"/>
    <col min="13" max="20" width="3.140625" style="3" customWidth="1"/>
    <col min="21" max="21" width="10.28125" style="3" customWidth="1"/>
    <col min="22" max="16384" width="9.140625" style="3" customWidth="1"/>
  </cols>
  <sheetData>
    <row r="1" spans="1:21" s="1" customFormat="1" ht="32.25" customHeight="1">
      <c r="A1" s="81" t="s">
        <v>6</v>
      </c>
      <c r="B1" s="81"/>
      <c r="C1" s="81"/>
      <c r="D1" s="81"/>
      <c r="E1" s="81"/>
      <c r="F1" s="81"/>
      <c r="G1" s="81"/>
      <c r="H1" s="81"/>
      <c r="I1" s="81"/>
      <c r="J1" s="81"/>
      <c r="K1" s="81"/>
      <c r="U1" s="64" t="s">
        <v>50</v>
      </c>
    </row>
    <row r="2" spans="1:21" s="1" customFormat="1" ht="15" customHeight="1">
      <c r="A2" s="65" t="s">
        <v>30</v>
      </c>
      <c r="B2" s="2"/>
      <c r="C2" s="2"/>
      <c r="D2" s="2"/>
      <c r="E2" s="2"/>
      <c r="F2" s="2"/>
      <c r="G2" s="2"/>
      <c r="H2" s="2"/>
      <c r="I2" s="2"/>
      <c r="J2" s="2"/>
      <c r="K2" s="63" t="s">
        <v>40</v>
      </c>
      <c r="M2" s="79">
        <v>2015</v>
      </c>
      <c r="N2" s="80"/>
      <c r="O2" s="3"/>
      <c r="P2" s="3"/>
      <c r="Q2" s="16" t="s">
        <v>31</v>
      </c>
      <c r="R2" s="79">
        <v>1</v>
      </c>
      <c r="S2" s="80"/>
      <c r="U2" s="27"/>
    </row>
    <row r="3" spans="1:19" ht="18">
      <c r="A3" s="2"/>
      <c r="B3" s="2"/>
      <c r="C3" s="2"/>
      <c r="D3" s="2"/>
      <c r="E3" s="2"/>
      <c r="F3" s="2"/>
      <c r="G3" s="2"/>
      <c r="H3" s="2"/>
      <c r="I3" s="2"/>
      <c r="J3" s="2"/>
      <c r="M3" s="87">
        <f>DATE(M2,R2,1)</f>
        <v>42005</v>
      </c>
      <c r="N3" s="88"/>
      <c r="O3" s="88"/>
      <c r="P3" s="88"/>
      <c r="Q3" s="88"/>
      <c r="R3" s="88"/>
      <c r="S3" s="89"/>
    </row>
    <row r="4" spans="1:21" ht="21">
      <c r="A4" s="44" t="s">
        <v>11</v>
      </c>
      <c r="B4" s="44"/>
      <c r="C4" s="44"/>
      <c r="D4" s="44"/>
      <c r="E4" s="4"/>
      <c r="F4" s="4"/>
      <c r="G4" s="4"/>
      <c r="H4" s="4"/>
      <c r="I4" s="4"/>
      <c r="J4" s="4"/>
      <c r="K4" s="4"/>
      <c r="M4" s="17" t="s">
        <v>32</v>
      </c>
      <c r="N4" s="18" t="s">
        <v>33</v>
      </c>
      <c r="O4" s="18" t="s">
        <v>34</v>
      </c>
      <c r="P4" s="18" t="s">
        <v>35</v>
      </c>
      <c r="Q4" s="18" t="s">
        <v>36</v>
      </c>
      <c r="R4" s="18" t="s">
        <v>37</v>
      </c>
      <c r="S4" s="19" t="s">
        <v>38</v>
      </c>
      <c r="U4" s="55" t="s">
        <v>47</v>
      </c>
    </row>
    <row r="5" spans="1:22" ht="15">
      <c r="A5" s="82"/>
      <c r="B5" s="82"/>
      <c r="C5" s="82"/>
      <c r="D5" s="4"/>
      <c r="F5" s="23" t="s">
        <v>1</v>
      </c>
      <c r="G5" s="85"/>
      <c r="H5" s="85"/>
      <c r="I5" s="85"/>
      <c r="J5" s="85"/>
      <c r="K5" s="85"/>
      <c r="M5" s="20">
        <f>IF(MONTH($M$3)&lt;&gt;MONTH($M$3-WEEKDAY($M$3,1)+(ROW(M5)-ROW($M$5))*7+(COLUMN(M5)-COLUMN($M$5)+1)),"",$M$3-WEEKDAY($M$3,1)+(ROW(M5)-ROW($M$5))*7+(COLUMN(M5)-COLUMN($M$5)+1))</f>
      </c>
      <c r="N5" s="20">
        <f aca="true" t="shared" si="0" ref="M5:S10">IF(MONTH($M$3)&lt;&gt;MONTH($M$3-WEEKDAY($M$3,1)+(ROW(N5)-ROW($M$5))*7+(COLUMN(N5)-COLUMN($M$5)+1)),"",$M$3-WEEKDAY($M$3,1)+(ROW(N5)-ROW($M$5))*7+(COLUMN(N5)-COLUMN($M$5)+1))</f>
      </c>
      <c r="O5" s="20">
        <f t="shared" si="0"/>
      </c>
      <c r="P5" s="20">
        <f t="shared" si="0"/>
      </c>
      <c r="Q5" s="20">
        <f t="shared" si="0"/>
        <v>42005</v>
      </c>
      <c r="R5" s="20">
        <f t="shared" si="0"/>
        <v>42006</v>
      </c>
      <c r="S5" s="20">
        <f t="shared" si="0"/>
        <v>42007</v>
      </c>
      <c r="V5" s="56" t="b">
        <v>0</v>
      </c>
    </row>
    <row r="6" spans="1:23" ht="15">
      <c r="A6" s="43" t="s">
        <v>12</v>
      </c>
      <c r="B6" s="43"/>
      <c r="C6" s="43"/>
      <c r="D6" s="4"/>
      <c r="E6" s="4"/>
      <c r="F6" s="4"/>
      <c r="G6" s="5"/>
      <c r="H6" s="5"/>
      <c r="I6" s="4"/>
      <c r="J6" s="4"/>
      <c r="K6" s="4"/>
      <c r="M6" s="20">
        <f t="shared" si="0"/>
        <v>42008</v>
      </c>
      <c r="N6" s="20">
        <f t="shared" si="0"/>
        <v>42009</v>
      </c>
      <c r="O6" s="20">
        <f t="shared" si="0"/>
        <v>42010</v>
      </c>
      <c r="P6" s="20">
        <f t="shared" si="0"/>
        <v>42011</v>
      </c>
      <c r="Q6" s="20">
        <f t="shared" si="0"/>
        <v>42012</v>
      </c>
      <c r="R6" s="20">
        <f t="shared" si="0"/>
        <v>42013</v>
      </c>
      <c r="S6" s="20">
        <f t="shared" si="0"/>
        <v>42014</v>
      </c>
      <c r="U6" s="57" t="s">
        <v>48</v>
      </c>
      <c r="V6" s="58">
        <v>8</v>
      </c>
      <c r="W6" s="59" t="s">
        <v>49</v>
      </c>
    </row>
    <row r="7" spans="1:19" ht="15">
      <c r="A7" s="43" t="s">
        <v>13</v>
      </c>
      <c r="B7" s="43"/>
      <c r="C7" s="43"/>
      <c r="D7" s="4"/>
      <c r="F7" s="23" t="s">
        <v>2</v>
      </c>
      <c r="G7" s="85"/>
      <c r="H7" s="85"/>
      <c r="I7" s="85"/>
      <c r="J7" s="85"/>
      <c r="K7" s="85"/>
      <c r="M7" s="20">
        <f t="shared" si="0"/>
        <v>42015</v>
      </c>
      <c r="N7" s="20">
        <f t="shared" si="0"/>
        <v>42016</v>
      </c>
      <c r="O7" s="20">
        <f t="shared" si="0"/>
        <v>42017</v>
      </c>
      <c r="P7" s="20">
        <f t="shared" si="0"/>
        <v>42018</v>
      </c>
      <c r="Q7" s="20">
        <f t="shared" si="0"/>
        <v>42019</v>
      </c>
      <c r="R7" s="20">
        <f t="shared" si="0"/>
        <v>42020</v>
      </c>
      <c r="S7" s="20">
        <f t="shared" si="0"/>
        <v>42021</v>
      </c>
    </row>
    <row r="8" spans="1:22" ht="15">
      <c r="A8" s="43" t="s">
        <v>14</v>
      </c>
      <c r="B8" s="43"/>
      <c r="C8" s="43"/>
      <c r="D8" s="4"/>
      <c r="E8" s="4"/>
      <c r="F8" s="4"/>
      <c r="G8" s="5"/>
      <c r="H8" s="5"/>
      <c r="I8" s="4"/>
      <c r="J8" s="4"/>
      <c r="K8" s="4"/>
      <c r="M8" s="20">
        <f t="shared" si="0"/>
        <v>42022</v>
      </c>
      <c r="N8" s="20">
        <f t="shared" si="0"/>
        <v>42023</v>
      </c>
      <c r="O8" s="20">
        <f t="shared" si="0"/>
        <v>42024</v>
      </c>
      <c r="P8" s="20">
        <f t="shared" si="0"/>
        <v>42025</v>
      </c>
      <c r="Q8" s="20">
        <f t="shared" si="0"/>
        <v>42026</v>
      </c>
      <c r="R8" s="20">
        <f t="shared" si="0"/>
        <v>42027</v>
      </c>
      <c r="S8" s="20">
        <f t="shared" si="0"/>
        <v>42028</v>
      </c>
      <c r="V8" s="56" t="b">
        <v>1</v>
      </c>
    </row>
    <row r="9" spans="1:23" ht="15">
      <c r="A9" s="43" t="s">
        <v>20</v>
      </c>
      <c r="B9" s="43"/>
      <c r="C9" s="43"/>
      <c r="D9" s="4"/>
      <c r="F9" s="23" t="s">
        <v>3</v>
      </c>
      <c r="G9" s="83">
        <v>42009</v>
      </c>
      <c r="H9" s="84"/>
      <c r="I9" s="4"/>
      <c r="J9" s="4"/>
      <c r="K9" s="6" t="s">
        <v>21</v>
      </c>
      <c r="M9" s="20">
        <f t="shared" si="0"/>
        <v>42029</v>
      </c>
      <c r="N9" s="20">
        <f t="shared" si="0"/>
        <v>42030</v>
      </c>
      <c r="O9" s="20">
        <f t="shared" si="0"/>
        <v>42031</v>
      </c>
      <c r="P9" s="20">
        <f t="shared" si="0"/>
        <v>42032</v>
      </c>
      <c r="Q9" s="20">
        <f t="shared" si="0"/>
        <v>42033</v>
      </c>
      <c r="R9" s="20">
        <f t="shared" si="0"/>
        <v>42034</v>
      </c>
      <c r="S9" s="20">
        <f t="shared" si="0"/>
        <v>42035</v>
      </c>
      <c r="U9" s="57" t="s">
        <v>48</v>
      </c>
      <c r="V9" s="58">
        <v>40</v>
      </c>
      <c r="W9" s="59" t="s">
        <v>49</v>
      </c>
    </row>
    <row r="10" spans="1:19" ht="15">
      <c r="A10" s="4"/>
      <c r="B10" s="4"/>
      <c r="C10" s="4"/>
      <c r="D10" s="4"/>
      <c r="E10" s="4"/>
      <c r="F10" s="4"/>
      <c r="G10" s="4"/>
      <c r="H10" s="4"/>
      <c r="I10" s="4"/>
      <c r="J10" s="4"/>
      <c r="K10" s="4"/>
      <c r="M10" s="20">
        <f t="shared" si="0"/>
      </c>
      <c r="N10" s="20">
        <f t="shared" si="0"/>
      </c>
      <c r="O10" s="20">
        <f t="shared" si="0"/>
      </c>
      <c r="P10" s="20">
        <f t="shared" si="0"/>
      </c>
      <c r="Q10" s="20">
        <f t="shared" si="0"/>
      </c>
      <c r="R10" s="20">
        <f t="shared" si="0"/>
      </c>
      <c r="S10" s="20">
        <f t="shared" si="0"/>
      </c>
    </row>
    <row r="11" spans="1:12" s="10" customFormat="1" ht="27.75" customHeight="1">
      <c r="A11" s="7" t="s">
        <v>7</v>
      </c>
      <c r="B11" s="8" t="s">
        <v>8</v>
      </c>
      <c r="C11" s="8" t="s">
        <v>39</v>
      </c>
      <c r="D11" s="8" t="s">
        <v>9</v>
      </c>
      <c r="F11" s="7" t="s">
        <v>10</v>
      </c>
      <c r="G11" s="8" t="s">
        <v>16</v>
      </c>
      <c r="H11" s="8" t="s">
        <v>17</v>
      </c>
      <c r="I11" s="8" t="s">
        <v>18</v>
      </c>
      <c r="J11" s="8" t="s">
        <v>43</v>
      </c>
      <c r="K11" s="8" t="s">
        <v>19</v>
      </c>
      <c r="L11" s="9"/>
    </row>
    <row r="12" ht="15" hidden="1"/>
    <row r="13" spans="1:19" ht="24" customHeight="1">
      <c r="A13" s="11">
        <f>G9</f>
        <v>42009</v>
      </c>
      <c r="B13" s="38">
        <v>0.37847222222222227</v>
      </c>
      <c r="C13" s="39">
        <v>15</v>
      </c>
      <c r="D13" s="38">
        <v>0.75</v>
      </c>
      <c r="F13" s="25">
        <f>ROUND(IF((OR(B13="",D13="")),0,IF((D13&lt;B13),((D13-B13)*24)+24,(D13-B13)*24)-C13/60),2)</f>
        <v>8.67</v>
      </c>
      <c r="G13" s="60">
        <f>F13-H13</f>
        <v>8.67</v>
      </c>
      <c r="H13" s="40">
        <f>MAX(IF($V$8,MAX(0,SUM(G$12:G12)+F13-$V$9),0),IF($V$5,IF(F13&gt;$V$6,F13-$V$6,0),0))</f>
        <v>0</v>
      </c>
      <c r="I13" s="37"/>
      <c r="J13" s="37"/>
      <c r="K13" s="37"/>
      <c r="L13" s="9"/>
      <c r="N13" s="10"/>
      <c r="O13" s="10"/>
      <c r="P13" s="10"/>
      <c r="Q13" s="10"/>
      <c r="R13" s="10"/>
      <c r="S13" s="10"/>
    </row>
    <row r="14" spans="1:12" ht="24" customHeight="1">
      <c r="A14" s="11">
        <f aca="true" t="shared" si="1" ref="A14:A19">A13+1</f>
        <v>42010</v>
      </c>
      <c r="B14" s="38">
        <v>0.37847222222222227</v>
      </c>
      <c r="C14" s="39">
        <v>30</v>
      </c>
      <c r="D14" s="38">
        <v>0.7395833333333334</v>
      </c>
      <c r="F14" s="25">
        <f aca="true" t="shared" si="2" ref="F14:F19">ROUND(IF((OR(B14="",D14="")),0,IF((D14&lt;B14),((D14-B14)*24)+24,(D14-B14)*24)-C14/60),2)</f>
        <v>8.17</v>
      </c>
      <c r="G14" s="60">
        <f aca="true" t="shared" si="3" ref="G14:G19">F14-H14</f>
        <v>8.17</v>
      </c>
      <c r="H14" s="40">
        <f>MAX(IF($V$8,MAX(0,SUM(G$12:G13)+F14-$V$9),0),IF($V$5,IF(F14&gt;$V$6,F14-$V$6,0),0))</f>
        <v>0</v>
      </c>
      <c r="I14" s="37"/>
      <c r="J14" s="37"/>
      <c r="K14" s="37"/>
      <c r="L14" s="9"/>
    </row>
    <row r="15" spans="1:12" ht="24" customHeight="1">
      <c r="A15" s="11">
        <f t="shared" si="1"/>
        <v>42011</v>
      </c>
      <c r="B15" s="38">
        <v>0.375</v>
      </c>
      <c r="C15" s="39">
        <v>45</v>
      </c>
      <c r="D15" s="38">
        <v>0.7708333333333334</v>
      </c>
      <c r="F15" s="25">
        <f t="shared" si="2"/>
        <v>8.75</v>
      </c>
      <c r="G15" s="60">
        <f t="shared" si="3"/>
        <v>8.75</v>
      </c>
      <c r="H15" s="40">
        <f>MAX(IF($V$8,MAX(0,SUM(G$12:G14)+F15-$V$9),0),IF($V$5,IF(F15&gt;$V$6,F15-$V$6,0),0))</f>
        <v>0</v>
      </c>
      <c r="I15" s="37"/>
      <c r="J15" s="37"/>
      <c r="K15" s="37"/>
      <c r="L15" s="9"/>
    </row>
    <row r="16" spans="1:12" ht="24" customHeight="1">
      <c r="A16" s="11">
        <f t="shared" si="1"/>
        <v>42012</v>
      </c>
      <c r="B16" s="38">
        <v>0.375</v>
      </c>
      <c r="C16" s="39">
        <v>45</v>
      </c>
      <c r="D16" s="38">
        <v>0.7708333333333334</v>
      </c>
      <c r="F16" s="25">
        <f t="shared" si="2"/>
        <v>8.75</v>
      </c>
      <c r="G16" s="60">
        <f t="shared" si="3"/>
        <v>8.75</v>
      </c>
      <c r="H16" s="40">
        <f>MAX(IF($V$8,MAX(0,SUM(G$12:G15)+F16-$V$9),0),IF($V$5,IF(F16&gt;$V$6,F16-$V$6,0),0))</f>
        <v>0</v>
      </c>
      <c r="I16" s="37"/>
      <c r="J16" s="37"/>
      <c r="K16" s="37"/>
      <c r="L16" s="9"/>
    </row>
    <row r="17" spans="1:12" ht="24" customHeight="1">
      <c r="A17" s="11">
        <f t="shared" si="1"/>
        <v>42013</v>
      </c>
      <c r="B17" s="38">
        <v>0.375</v>
      </c>
      <c r="C17" s="39">
        <v>40</v>
      </c>
      <c r="D17" s="38">
        <v>0.6979166666666666</v>
      </c>
      <c r="F17" s="25">
        <f t="shared" si="2"/>
        <v>7.08</v>
      </c>
      <c r="G17" s="60">
        <f t="shared" si="3"/>
        <v>5.659999999999998</v>
      </c>
      <c r="H17" s="40">
        <f>MAX(IF($V$8,MAX(0,SUM(G$12:G16)+F17-$V$9),0),IF($V$5,IF(F17&gt;$V$6,F17-$V$6,0),0))</f>
        <v>1.4200000000000017</v>
      </c>
      <c r="I17" s="37"/>
      <c r="J17" s="37"/>
      <c r="K17" s="37"/>
      <c r="L17" s="9"/>
    </row>
    <row r="18" spans="1:12" ht="24" customHeight="1">
      <c r="A18" s="11">
        <f t="shared" si="1"/>
        <v>42014</v>
      </c>
      <c r="B18" s="38">
        <v>0.3333333333333333</v>
      </c>
      <c r="C18" s="39">
        <v>0</v>
      </c>
      <c r="D18" s="38">
        <v>0.4166666666666667</v>
      </c>
      <c r="F18" s="25">
        <f t="shared" si="2"/>
        <v>2</v>
      </c>
      <c r="G18" s="60">
        <f t="shared" si="3"/>
        <v>0</v>
      </c>
      <c r="H18" s="40">
        <f>MAX(IF($V$8,MAX(0,SUM(G$12:G17)+F18-$V$9),0),IF($V$5,IF(F18&gt;$V$6,F18-$V$6,0),0))</f>
        <v>2</v>
      </c>
      <c r="I18" s="37"/>
      <c r="J18" s="37"/>
      <c r="K18" s="37"/>
      <c r="L18" s="9"/>
    </row>
    <row r="19" spans="1:12" ht="24" customHeight="1">
      <c r="A19" s="11">
        <f t="shared" si="1"/>
        <v>42015</v>
      </c>
      <c r="B19" s="38"/>
      <c r="C19" s="39"/>
      <c r="D19" s="38"/>
      <c r="F19" s="25">
        <f t="shared" si="2"/>
        <v>0</v>
      </c>
      <c r="G19" s="60">
        <f t="shared" si="3"/>
        <v>0</v>
      </c>
      <c r="H19" s="40">
        <f>MAX(IF($V$8,MAX(0,SUM(G$12:G18)+F19-$V$9),0),IF($V$5,IF(F19&gt;$V$6,F19-$V$6,0),0))</f>
        <v>0</v>
      </c>
      <c r="I19" s="37"/>
      <c r="J19" s="37"/>
      <c r="K19" s="37"/>
      <c r="L19" s="9"/>
    </row>
    <row r="20" spans="1:12" ht="24" customHeight="1">
      <c r="A20" s="12"/>
      <c r="B20" s="12"/>
      <c r="C20" s="12"/>
      <c r="D20" s="12"/>
      <c r="F20" s="36" t="s">
        <v>15</v>
      </c>
      <c r="G20" s="42">
        <f>SUM(G13:G19)</f>
        <v>40</v>
      </c>
      <c r="H20" s="42">
        <f>SUM(H13:H19)</f>
        <v>3.4200000000000017</v>
      </c>
      <c r="I20" s="42">
        <f>SUM(I13:I19)</f>
        <v>0</v>
      </c>
      <c r="J20" s="42">
        <f>SUM(J13:J19)</f>
        <v>0</v>
      </c>
      <c r="K20" s="42">
        <f>SUM(K13:K19)</f>
        <v>0</v>
      </c>
      <c r="L20" s="9"/>
    </row>
    <row r="21" spans="1:12" ht="24" customHeight="1">
      <c r="A21" s="12"/>
      <c r="B21" s="12"/>
      <c r="C21" s="12"/>
      <c r="D21" s="12"/>
      <c r="F21" s="36" t="s">
        <v>22</v>
      </c>
      <c r="G21" s="32">
        <v>15</v>
      </c>
      <c r="H21" s="41">
        <f>1.5*G21</f>
        <v>22.5</v>
      </c>
      <c r="I21" s="32">
        <v>15</v>
      </c>
      <c r="J21" s="32">
        <v>15</v>
      </c>
      <c r="K21" s="32">
        <v>15</v>
      </c>
      <c r="L21" s="9"/>
    </row>
    <row r="22" spans="1:12" ht="24" customHeight="1">
      <c r="A22" s="91"/>
      <c r="B22" s="91"/>
      <c r="C22" s="91"/>
      <c r="D22" s="34"/>
      <c r="F22" s="36" t="s">
        <v>41</v>
      </c>
      <c r="G22" s="33">
        <f>ROUND(G21*G20,2)</f>
        <v>600</v>
      </c>
      <c r="H22" s="33">
        <f>ROUND(H21*H20,2)</f>
        <v>76.95</v>
      </c>
      <c r="I22" s="33">
        <f>ROUND(I21*I20,2)</f>
        <v>0</v>
      </c>
      <c r="J22" s="33">
        <f>ROUND(J21*J20,2)</f>
        <v>0</v>
      </c>
      <c r="K22" s="33">
        <f>ROUND(K21*K20,2)</f>
        <v>0</v>
      </c>
      <c r="L22" s="9"/>
    </row>
    <row r="23" spans="1:11" ht="15">
      <c r="A23" s="90" t="s">
        <v>4</v>
      </c>
      <c r="B23" s="90"/>
      <c r="C23" s="90"/>
      <c r="D23" s="26" t="s">
        <v>0</v>
      </c>
      <c r="E23" s="12"/>
      <c r="F23" s="12"/>
      <c r="G23" s="12"/>
      <c r="H23" s="12"/>
      <c r="I23" s="12"/>
      <c r="J23" s="12"/>
      <c r="K23" s="12"/>
    </row>
    <row r="24" spans="1:11" ht="26.25" customHeight="1">
      <c r="A24" s="91"/>
      <c r="B24" s="91"/>
      <c r="C24" s="91"/>
      <c r="D24" s="35"/>
      <c r="E24" s="12"/>
      <c r="F24" s="12"/>
      <c r="G24" s="12"/>
      <c r="I24" s="22" t="s">
        <v>42</v>
      </c>
      <c r="J24" s="86">
        <f>SUM(G22:K22)</f>
        <v>676.95</v>
      </c>
      <c r="K24" s="86"/>
    </row>
    <row r="25" spans="1:11" ht="15">
      <c r="A25" s="90" t="s">
        <v>5</v>
      </c>
      <c r="B25" s="90"/>
      <c r="C25" s="90"/>
      <c r="D25" s="26" t="s">
        <v>0</v>
      </c>
      <c r="E25" s="12"/>
      <c r="F25" s="12"/>
      <c r="G25" s="12"/>
      <c r="H25" s="12"/>
      <c r="I25" s="12"/>
      <c r="J25" s="12"/>
      <c r="K25" s="12"/>
    </row>
    <row r="26" spans="1:11" ht="15">
      <c r="A26" s="12"/>
      <c r="B26" s="12"/>
      <c r="C26" s="12"/>
      <c r="D26" s="12"/>
      <c r="E26" s="12"/>
      <c r="F26" s="12"/>
      <c r="G26" s="12"/>
      <c r="H26" s="12"/>
      <c r="I26" s="12"/>
      <c r="J26" s="12"/>
      <c r="K26" s="12"/>
    </row>
  </sheetData>
  <sheetProtection/>
  <mergeCells count="13">
    <mergeCell ref="R2:S2"/>
    <mergeCell ref="M3:S3"/>
    <mergeCell ref="A25:C25"/>
    <mergeCell ref="A23:C23"/>
    <mergeCell ref="A24:C24"/>
    <mergeCell ref="A22:C22"/>
    <mergeCell ref="G5:K5"/>
    <mergeCell ref="M2:N2"/>
    <mergeCell ref="A1:K1"/>
    <mergeCell ref="A5:C5"/>
    <mergeCell ref="G9:H9"/>
    <mergeCell ref="G7:K7"/>
    <mergeCell ref="J24:K24"/>
  </mergeCells>
  <dataValidations count="1">
    <dataValidation type="time" allowBlank="1" showInputMessage="1" showErrorMessage="1" errorTitle="Incorrect Time Format" error="Please use the following format for entering the time: 12:00 AM" sqref="B13:B19 D13:D19">
      <formula1>0</formula1>
      <formula2>0.999988425925926</formula2>
    </dataValidation>
  </dataValidations>
  <hyperlinks>
    <hyperlink ref="A2" r:id="rId1" display="Timesheets by Vertex42.com"/>
    <hyperlink ref="U1" r:id="rId2" display="HELP"/>
  </hyperlinks>
  <printOptions horizontalCentered="1"/>
  <pageMargins left="0.5" right="0.5" top="0.5" bottom="1" header="0.5" footer="0.5"/>
  <pageSetup fitToHeight="1" fitToWidth="1"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W35"/>
  <sheetViews>
    <sheetView showGridLines="0" zoomScalePageLayoutView="0" workbookViewId="0" topLeftCell="A1">
      <selection activeCell="G9" sqref="G9:H9"/>
    </sheetView>
  </sheetViews>
  <sheetFormatPr defaultColWidth="9.140625" defaultRowHeight="15"/>
  <cols>
    <col min="1" max="1" width="11.00390625" style="3" customWidth="1"/>
    <col min="2" max="4" width="9.7109375" style="3" customWidth="1"/>
    <col min="5" max="5" width="2.57421875" style="3" customWidth="1"/>
    <col min="6" max="6" width="8.7109375" style="3" customWidth="1"/>
    <col min="7" max="11" width="8.8515625" style="3" customWidth="1"/>
    <col min="12" max="12" width="9.140625" style="3" customWidth="1"/>
    <col min="13" max="20" width="3.140625" style="3" customWidth="1"/>
    <col min="21" max="21" width="10.28125" style="3" customWidth="1"/>
    <col min="22" max="16384" width="9.140625" style="3" customWidth="1"/>
  </cols>
  <sheetData>
    <row r="1" spans="1:21" s="1" customFormat="1" ht="32.25" customHeight="1">
      <c r="A1" s="81" t="s">
        <v>44</v>
      </c>
      <c r="B1" s="81"/>
      <c r="C1" s="81"/>
      <c r="D1" s="81"/>
      <c r="E1" s="81"/>
      <c r="F1" s="81"/>
      <c r="G1" s="81"/>
      <c r="H1" s="81"/>
      <c r="I1" s="81"/>
      <c r="J1" s="81"/>
      <c r="K1" s="81"/>
      <c r="U1" s="64" t="s">
        <v>50</v>
      </c>
    </row>
    <row r="2" spans="1:21" s="1" customFormat="1" ht="15" customHeight="1">
      <c r="A2" s="65" t="s">
        <v>30</v>
      </c>
      <c r="B2" s="2"/>
      <c r="C2" s="2"/>
      <c r="D2" s="2"/>
      <c r="E2" s="2"/>
      <c r="F2" s="2"/>
      <c r="G2" s="2"/>
      <c r="H2" s="2"/>
      <c r="I2" s="2"/>
      <c r="J2" s="2"/>
      <c r="K2" s="63" t="s">
        <v>40</v>
      </c>
      <c r="M2" s="79">
        <v>2015</v>
      </c>
      <c r="N2" s="80"/>
      <c r="O2" s="3"/>
      <c r="P2" s="3"/>
      <c r="Q2" s="16" t="s">
        <v>31</v>
      </c>
      <c r="R2" s="79">
        <v>1</v>
      </c>
      <c r="S2" s="80"/>
      <c r="U2" s="27"/>
    </row>
    <row r="3" spans="1:19" ht="18">
      <c r="A3" s="2"/>
      <c r="B3" s="2"/>
      <c r="C3" s="2"/>
      <c r="D3" s="2"/>
      <c r="E3" s="2"/>
      <c r="F3" s="2"/>
      <c r="G3" s="2"/>
      <c r="H3" s="2"/>
      <c r="I3" s="2"/>
      <c r="J3" s="2"/>
      <c r="M3" s="87">
        <f>DATE(M2,R2,1)</f>
        <v>42005</v>
      </c>
      <c r="N3" s="88"/>
      <c r="O3" s="88"/>
      <c r="P3" s="88"/>
      <c r="Q3" s="88"/>
      <c r="R3" s="88"/>
      <c r="S3" s="89"/>
    </row>
    <row r="4" spans="1:21" ht="21">
      <c r="A4" s="44" t="s">
        <v>11</v>
      </c>
      <c r="B4" s="44"/>
      <c r="C4" s="44"/>
      <c r="D4" s="44"/>
      <c r="E4" s="2"/>
      <c r="F4" s="2"/>
      <c r="G4" s="2"/>
      <c r="H4" s="2"/>
      <c r="I4" s="2"/>
      <c r="J4" s="2"/>
      <c r="K4" s="2"/>
      <c r="M4" s="17" t="s">
        <v>32</v>
      </c>
      <c r="N4" s="18" t="s">
        <v>33</v>
      </c>
      <c r="O4" s="18" t="s">
        <v>34</v>
      </c>
      <c r="P4" s="18" t="s">
        <v>35</v>
      </c>
      <c r="Q4" s="18" t="s">
        <v>36</v>
      </c>
      <c r="R4" s="18" t="s">
        <v>37</v>
      </c>
      <c r="S4" s="19" t="s">
        <v>38</v>
      </c>
      <c r="U4" s="55" t="s">
        <v>47</v>
      </c>
    </row>
    <row r="5" spans="1:22" ht="15">
      <c r="A5" s="82"/>
      <c r="B5" s="82"/>
      <c r="C5" s="82"/>
      <c r="D5" s="2"/>
      <c r="F5" s="24" t="s">
        <v>1</v>
      </c>
      <c r="G5" s="94"/>
      <c r="H5" s="94"/>
      <c r="I5" s="94"/>
      <c r="J5" s="94"/>
      <c r="K5" s="94"/>
      <c r="M5" s="20">
        <f aca="true" t="shared" si="0" ref="M5:S10">IF(MONTH($M$3)&lt;&gt;MONTH($M$3-WEEKDAY($M$3,1)+(ROW(M5)-ROW($M$5))*7+(COLUMN(M5)-COLUMN($M$5)+1)),"",$M$3-WEEKDAY($M$3,1)+(ROW(M5)-ROW($M$5))*7+(COLUMN(M5)-COLUMN($M$5)+1))</f>
      </c>
      <c r="N5" s="20">
        <f t="shared" si="0"/>
      </c>
      <c r="O5" s="20">
        <f t="shared" si="0"/>
      </c>
      <c r="P5" s="20">
        <f t="shared" si="0"/>
      </c>
      <c r="Q5" s="20">
        <f t="shared" si="0"/>
        <v>42005</v>
      </c>
      <c r="R5" s="20">
        <f t="shared" si="0"/>
        <v>42006</v>
      </c>
      <c r="S5" s="20">
        <f t="shared" si="0"/>
        <v>42007</v>
      </c>
      <c r="V5" s="56" t="b">
        <v>0</v>
      </c>
    </row>
    <row r="6" spans="1:23" ht="15">
      <c r="A6" s="45" t="s">
        <v>12</v>
      </c>
      <c r="B6" s="45"/>
      <c r="C6" s="45"/>
      <c r="D6" s="2"/>
      <c r="E6" s="2"/>
      <c r="F6" s="2"/>
      <c r="G6" s="13"/>
      <c r="H6" s="13"/>
      <c r="I6" s="2"/>
      <c r="J6" s="2"/>
      <c r="K6" s="2"/>
      <c r="M6" s="20">
        <f t="shared" si="0"/>
        <v>42008</v>
      </c>
      <c r="N6" s="20">
        <f t="shared" si="0"/>
        <v>42009</v>
      </c>
      <c r="O6" s="20">
        <f t="shared" si="0"/>
        <v>42010</v>
      </c>
      <c r="P6" s="20">
        <f t="shared" si="0"/>
        <v>42011</v>
      </c>
      <c r="Q6" s="20">
        <f t="shared" si="0"/>
        <v>42012</v>
      </c>
      <c r="R6" s="20">
        <f t="shared" si="0"/>
        <v>42013</v>
      </c>
      <c r="S6" s="20">
        <f t="shared" si="0"/>
        <v>42014</v>
      </c>
      <c r="U6" s="57" t="s">
        <v>48</v>
      </c>
      <c r="V6" s="58">
        <v>8</v>
      </c>
      <c r="W6" s="59" t="s">
        <v>49</v>
      </c>
    </row>
    <row r="7" spans="1:19" ht="15">
      <c r="A7" s="45" t="s">
        <v>13</v>
      </c>
      <c r="B7" s="45"/>
      <c r="C7" s="45"/>
      <c r="D7" s="2"/>
      <c r="F7" s="24" t="s">
        <v>2</v>
      </c>
      <c r="G7" s="94"/>
      <c r="H7" s="94"/>
      <c r="I7" s="94"/>
      <c r="J7" s="94"/>
      <c r="K7" s="94"/>
      <c r="M7" s="20">
        <f t="shared" si="0"/>
        <v>42015</v>
      </c>
      <c r="N7" s="20">
        <f t="shared" si="0"/>
        <v>42016</v>
      </c>
      <c r="O7" s="20">
        <f t="shared" si="0"/>
        <v>42017</v>
      </c>
      <c r="P7" s="20">
        <f t="shared" si="0"/>
        <v>42018</v>
      </c>
      <c r="Q7" s="20">
        <f t="shared" si="0"/>
        <v>42019</v>
      </c>
      <c r="R7" s="20">
        <f t="shared" si="0"/>
        <v>42020</v>
      </c>
      <c r="S7" s="20">
        <f t="shared" si="0"/>
        <v>42021</v>
      </c>
    </row>
    <row r="8" spans="1:22" ht="15">
      <c r="A8" s="45" t="s">
        <v>14</v>
      </c>
      <c r="B8" s="45"/>
      <c r="C8" s="45"/>
      <c r="D8" s="2"/>
      <c r="E8" s="2"/>
      <c r="F8" s="2"/>
      <c r="G8" s="13"/>
      <c r="H8" s="13"/>
      <c r="I8" s="2"/>
      <c r="J8" s="2"/>
      <c r="K8" s="2"/>
      <c r="M8" s="20">
        <f t="shared" si="0"/>
        <v>42022</v>
      </c>
      <c r="N8" s="20">
        <f t="shared" si="0"/>
        <v>42023</v>
      </c>
      <c r="O8" s="20">
        <f t="shared" si="0"/>
        <v>42024</v>
      </c>
      <c r="P8" s="20">
        <f t="shared" si="0"/>
        <v>42025</v>
      </c>
      <c r="Q8" s="20">
        <f t="shared" si="0"/>
        <v>42026</v>
      </c>
      <c r="R8" s="20">
        <f t="shared" si="0"/>
        <v>42027</v>
      </c>
      <c r="S8" s="20">
        <f t="shared" si="0"/>
        <v>42028</v>
      </c>
      <c r="V8" s="56" t="b">
        <v>1</v>
      </c>
    </row>
    <row r="9" spans="1:23" ht="15">
      <c r="A9" s="45" t="s">
        <v>20</v>
      </c>
      <c r="B9" s="45"/>
      <c r="C9" s="45"/>
      <c r="D9" s="2"/>
      <c r="F9" s="24" t="s">
        <v>3</v>
      </c>
      <c r="G9" s="83">
        <v>42009</v>
      </c>
      <c r="H9" s="84"/>
      <c r="I9" s="2"/>
      <c r="J9" s="2"/>
      <c r="K9" s="6" t="s">
        <v>21</v>
      </c>
      <c r="M9" s="20">
        <f t="shared" si="0"/>
        <v>42029</v>
      </c>
      <c r="N9" s="20">
        <f t="shared" si="0"/>
        <v>42030</v>
      </c>
      <c r="O9" s="20">
        <f t="shared" si="0"/>
        <v>42031</v>
      </c>
      <c r="P9" s="20">
        <f t="shared" si="0"/>
        <v>42032</v>
      </c>
      <c r="Q9" s="20">
        <f t="shared" si="0"/>
        <v>42033</v>
      </c>
      <c r="R9" s="20">
        <f t="shared" si="0"/>
        <v>42034</v>
      </c>
      <c r="S9" s="20">
        <f t="shared" si="0"/>
        <v>42035</v>
      </c>
      <c r="U9" s="57" t="s">
        <v>48</v>
      </c>
      <c r="V9" s="58">
        <v>40</v>
      </c>
      <c r="W9" s="59" t="s">
        <v>49</v>
      </c>
    </row>
    <row r="10" spans="1:21" ht="15">
      <c r="A10" s="2"/>
      <c r="B10" s="2"/>
      <c r="C10" s="2"/>
      <c r="D10" s="2"/>
      <c r="E10" s="2"/>
      <c r="F10" s="2"/>
      <c r="G10" s="2"/>
      <c r="H10" s="2"/>
      <c r="I10" s="2"/>
      <c r="J10" s="2"/>
      <c r="K10" s="2"/>
      <c r="M10" s="20">
        <f t="shared" si="0"/>
      </c>
      <c r="N10" s="20">
        <f t="shared" si="0"/>
      </c>
      <c r="O10" s="20">
        <f t="shared" si="0"/>
      </c>
      <c r="P10" s="20">
        <f t="shared" si="0"/>
      </c>
      <c r="Q10" s="20">
        <f t="shared" si="0"/>
      </c>
      <c r="R10" s="20">
        <f t="shared" si="0"/>
      </c>
      <c r="S10" s="20">
        <f t="shared" si="0"/>
      </c>
      <c r="U10" s="10"/>
    </row>
    <row r="11" spans="1:12" s="10" customFormat="1" ht="27.75" customHeight="1">
      <c r="A11" s="7" t="s">
        <v>7</v>
      </c>
      <c r="B11" s="8" t="s">
        <v>8</v>
      </c>
      <c r="C11" s="8" t="s">
        <v>39</v>
      </c>
      <c r="D11" s="8" t="s">
        <v>9</v>
      </c>
      <c r="F11" s="7" t="s">
        <v>10</v>
      </c>
      <c r="G11" s="8" t="s">
        <v>16</v>
      </c>
      <c r="H11" s="8" t="s">
        <v>17</v>
      </c>
      <c r="I11" s="8" t="s">
        <v>18</v>
      </c>
      <c r="J11" s="8" t="s">
        <v>43</v>
      </c>
      <c r="K11" s="8" t="s">
        <v>19</v>
      </c>
      <c r="L11" s="9"/>
    </row>
    <row r="12" ht="15" hidden="1"/>
    <row r="13" spans="1:19" ht="24" customHeight="1">
      <c r="A13" s="11">
        <f>G9</f>
        <v>42009</v>
      </c>
      <c r="B13" s="29">
        <v>0.37847222222222227</v>
      </c>
      <c r="C13" s="30">
        <v>15</v>
      </c>
      <c r="D13" s="29">
        <v>0.75</v>
      </c>
      <c r="F13" s="25">
        <f aca="true" t="shared" si="1" ref="F13:F19">ROUND(IF((OR(B13="",D13="")),0,IF((D13&lt;B13),((D13-B13)*24)+24,(D13-B13)*24)-C13/60),2)</f>
        <v>8.67</v>
      </c>
      <c r="G13" s="61">
        <f aca="true" t="shared" si="2" ref="G13:G19">F13-H13</f>
        <v>8.67</v>
      </c>
      <c r="H13" s="40">
        <f>MAX(IF($V$8,MAX(0,SUM(G$12:G12)+F13-$V$9),0),IF($V$5,IF(F13&gt;$V$6,F13-$V$6,0),0))</f>
        <v>0</v>
      </c>
      <c r="I13" s="46"/>
      <c r="J13" s="46"/>
      <c r="K13" s="46"/>
      <c r="L13" s="9"/>
      <c r="N13" s="10"/>
      <c r="O13" s="10"/>
      <c r="P13" s="10"/>
      <c r="Q13" s="10"/>
      <c r="R13" s="10"/>
      <c r="S13" s="10"/>
    </row>
    <row r="14" spans="1:12" ht="24" customHeight="1">
      <c r="A14" s="11">
        <f aca="true" t="shared" si="3" ref="A14:A19">A13+1</f>
        <v>42010</v>
      </c>
      <c r="B14" s="29"/>
      <c r="C14" s="30"/>
      <c r="D14" s="29"/>
      <c r="F14" s="25">
        <f t="shared" si="1"/>
        <v>0</v>
      </c>
      <c r="G14" s="61">
        <f t="shared" si="2"/>
        <v>0</v>
      </c>
      <c r="H14" s="40">
        <f>MAX(IF($V$8,MAX(0,SUM(G$12:G13)+F14-$V$9),0),IF($V$5,IF(F14&gt;$V$6,F14-$V$6,0),0))</f>
        <v>0</v>
      </c>
      <c r="I14" s="46"/>
      <c r="J14" s="46"/>
      <c r="K14" s="46"/>
      <c r="L14" s="9"/>
    </row>
    <row r="15" spans="1:12" ht="24" customHeight="1">
      <c r="A15" s="11">
        <f t="shared" si="3"/>
        <v>42011</v>
      </c>
      <c r="B15" s="29"/>
      <c r="C15" s="30"/>
      <c r="D15" s="29"/>
      <c r="F15" s="25">
        <f t="shared" si="1"/>
        <v>0</v>
      </c>
      <c r="G15" s="61">
        <f t="shared" si="2"/>
        <v>0</v>
      </c>
      <c r="H15" s="40">
        <f>MAX(IF($V$8,MAX(0,SUM(G$12:G14)+F15-$V$9),0),IF($V$5,IF(F15&gt;$V$6,F15-$V$6,0),0))</f>
        <v>0</v>
      </c>
      <c r="I15" s="46"/>
      <c r="J15" s="46"/>
      <c r="K15" s="46"/>
      <c r="L15" s="9"/>
    </row>
    <row r="16" spans="1:12" ht="24" customHeight="1">
      <c r="A16" s="11">
        <f t="shared" si="3"/>
        <v>42012</v>
      </c>
      <c r="B16" s="29"/>
      <c r="C16" s="30"/>
      <c r="D16" s="29"/>
      <c r="F16" s="25">
        <f t="shared" si="1"/>
        <v>0</v>
      </c>
      <c r="G16" s="61">
        <f t="shared" si="2"/>
        <v>0</v>
      </c>
      <c r="H16" s="40">
        <f>MAX(IF($V$8,MAX(0,SUM(G$12:G15)+F16-$V$9),0),IF($V$5,IF(F16&gt;$V$6,F16-$V$6,0),0))</f>
        <v>0</v>
      </c>
      <c r="I16" s="46"/>
      <c r="J16" s="46"/>
      <c r="K16" s="46"/>
      <c r="L16" s="9"/>
    </row>
    <row r="17" spans="1:12" ht="24" customHeight="1">
      <c r="A17" s="11">
        <f t="shared" si="3"/>
        <v>42013</v>
      </c>
      <c r="B17" s="29"/>
      <c r="C17" s="30"/>
      <c r="D17" s="29"/>
      <c r="F17" s="25">
        <f t="shared" si="1"/>
        <v>0</v>
      </c>
      <c r="G17" s="61">
        <f t="shared" si="2"/>
        <v>0</v>
      </c>
      <c r="H17" s="40">
        <f>MAX(IF($V$8,MAX(0,SUM(G$12:G16)+F17-$V$9),0),IF($V$5,IF(F17&gt;$V$6,F17-$V$6,0),0))</f>
        <v>0</v>
      </c>
      <c r="I17" s="46"/>
      <c r="J17" s="46"/>
      <c r="K17" s="46"/>
      <c r="L17" s="9"/>
    </row>
    <row r="18" spans="1:12" ht="24" customHeight="1">
      <c r="A18" s="11">
        <f t="shared" si="3"/>
        <v>42014</v>
      </c>
      <c r="B18" s="29"/>
      <c r="C18" s="30"/>
      <c r="D18" s="29"/>
      <c r="F18" s="25">
        <f t="shared" si="1"/>
        <v>0</v>
      </c>
      <c r="G18" s="61">
        <f t="shared" si="2"/>
        <v>0</v>
      </c>
      <c r="H18" s="40">
        <f>MAX(IF($V$8,MAX(0,SUM(G$12:G17)+F18-$V$9),0),IF($V$5,IF(F18&gt;$V$6,F18-$V$6,0),0))</f>
        <v>0</v>
      </c>
      <c r="I18" s="46"/>
      <c r="J18" s="46"/>
      <c r="K18" s="46"/>
      <c r="L18" s="9"/>
    </row>
    <row r="19" spans="1:12" ht="24" customHeight="1">
      <c r="A19" s="11">
        <f t="shared" si="3"/>
        <v>42015</v>
      </c>
      <c r="B19" s="29"/>
      <c r="C19" s="30"/>
      <c r="D19" s="29"/>
      <c r="F19" s="25">
        <f t="shared" si="1"/>
        <v>0</v>
      </c>
      <c r="G19" s="61">
        <f t="shared" si="2"/>
        <v>0</v>
      </c>
      <c r="H19" s="40">
        <f>MAX(IF($V$8,MAX(0,SUM(G$12:G18)+F19-$V$9),0),IF($V$5,IF(F19&gt;$V$6,F19-$V$6,0),0))</f>
        <v>0</v>
      </c>
      <c r="I19" s="46"/>
      <c r="J19" s="46"/>
      <c r="K19" s="46"/>
      <c r="L19" s="9"/>
    </row>
    <row r="20" spans="1:12" ht="24" customHeight="1">
      <c r="A20" s="2"/>
      <c r="B20" s="2"/>
      <c r="C20" s="2"/>
      <c r="D20" s="2"/>
      <c r="F20" s="36" t="s">
        <v>15</v>
      </c>
      <c r="G20" s="47">
        <f>SUM(G13:G19)</f>
        <v>8.67</v>
      </c>
      <c r="H20" s="47">
        <f>SUM(H13:H19)</f>
        <v>0</v>
      </c>
      <c r="I20" s="47">
        <f>SUM(I13:I19)</f>
        <v>0</v>
      </c>
      <c r="J20" s="47">
        <f>SUM(J13:J19)</f>
        <v>0</v>
      </c>
      <c r="K20" s="47">
        <f>SUM(K13:K19)</f>
        <v>0</v>
      </c>
      <c r="L20" s="9"/>
    </row>
    <row r="21" ht="15" hidden="1"/>
    <row r="22" spans="1:19" ht="24" customHeight="1">
      <c r="A22" s="11">
        <f>A19+1</f>
        <v>42016</v>
      </c>
      <c r="B22" s="29"/>
      <c r="C22" s="30"/>
      <c r="D22" s="29"/>
      <c r="F22" s="25">
        <f aca="true" t="shared" si="4" ref="F22:F28">ROUND(IF((OR(B22="",D22="")),0,IF((D22&lt;B22),((D22-B22)*24)+24,(D22-B22)*24)-C22/60),2)</f>
        <v>0</v>
      </c>
      <c r="G22" s="61">
        <f aca="true" t="shared" si="5" ref="G22:G28">F22-H22</f>
        <v>0</v>
      </c>
      <c r="H22" s="40">
        <f>MAX(IF($V$8,MAX(0,SUM(G$21:G21)+F22-$V$9),0),IF($V$5,IF(F22&gt;$V$6,F22-$V$6,0),0))</f>
        <v>0</v>
      </c>
      <c r="I22" s="46"/>
      <c r="J22" s="46"/>
      <c r="K22" s="46"/>
      <c r="L22" s="9"/>
      <c r="N22" s="10"/>
      <c r="O22" s="10"/>
      <c r="P22" s="10"/>
      <c r="Q22" s="10"/>
      <c r="R22" s="10"/>
      <c r="S22" s="10"/>
    </row>
    <row r="23" spans="1:12" ht="24" customHeight="1">
      <c r="A23" s="11">
        <f aca="true" t="shared" si="6" ref="A23:A28">A22+1</f>
        <v>42017</v>
      </c>
      <c r="B23" s="29"/>
      <c r="C23" s="30"/>
      <c r="D23" s="29"/>
      <c r="F23" s="25">
        <f t="shared" si="4"/>
        <v>0</v>
      </c>
      <c r="G23" s="61">
        <f t="shared" si="5"/>
        <v>0</v>
      </c>
      <c r="H23" s="40">
        <f>MAX(IF($V$8,MAX(0,SUM(G$21:G22)+F23-$V$9),0),IF($V$5,IF(F23&gt;$V$6,F23-$V$6,0),0))</f>
        <v>0</v>
      </c>
      <c r="I23" s="46"/>
      <c r="J23" s="46"/>
      <c r="K23" s="46"/>
      <c r="L23" s="9"/>
    </row>
    <row r="24" spans="1:12" ht="24" customHeight="1">
      <c r="A24" s="11">
        <f t="shared" si="6"/>
        <v>42018</v>
      </c>
      <c r="B24" s="29"/>
      <c r="C24" s="30"/>
      <c r="D24" s="29"/>
      <c r="F24" s="25">
        <f t="shared" si="4"/>
        <v>0</v>
      </c>
      <c r="G24" s="61">
        <f t="shared" si="5"/>
        <v>0</v>
      </c>
      <c r="H24" s="40">
        <f>MAX(IF($V$8,MAX(0,SUM(G$21:G23)+F24-$V$9),0),IF($V$5,IF(F24&gt;$V$6,F24-$V$6,0),0))</f>
        <v>0</v>
      </c>
      <c r="I24" s="46"/>
      <c r="J24" s="46"/>
      <c r="K24" s="46"/>
      <c r="L24" s="9"/>
    </row>
    <row r="25" spans="1:12" ht="24" customHeight="1">
      <c r="A25" s="11">
        <f t="shared" si="6"/>
        <v>42019</v>
      </c>
      <c r="B25" s="29"/>
      <c r="C25" s="30"/>
      <c r="D25" s="29"/>
      <c r="F25" s="25">
        <f t="shared" si="4"/>
        <v>0</v>
      </c>
      <c r="G25" s="61">
        <f t="shared" si="5"/>
        <v>0</v>
      </c>
      <c r="H25" s="40">
        <f>MAX(IF($V$8,MAX(0,SUM(G$21:G24)+F25-$V$9),0),IF($V$5,IF(F25&gt;$V$6,F25-$V$6,0),0))</f>
        <v>0</v>
      </c>
      <c r="I25" s="46"/>
      <c r="J25" s="46"/>
      <c r="K25" s="46"/>
      <c r="L25" s="9"/>
    </row>
    <row r="26" spans="1:12" ht="24" customHeight="1">
      <c r="A26" s="11">
        <f t="shared" si="6"/>
        <v>42020</v>
      </c>
      <c r="B26" s="29"/>
      <c r="C26" s="30"/>
      <c r="D26" s="29"/>
      <c r="F26" s="25">
        <f t="shared" si="4"/>
        <v>0</v>
      </c>
      <c r="G26" s="61">
        <f t="shared" si="5"/>
        <v>0</v>
      </c>
      <c r="H26" s="40">
        <f>MAX(IF($V$8,MAX(0,SUM(G$21:G25)+F26-$V$9),0),IF($V$5,IF(F26&gt;$V$6,F26-$V$6,0),0))</f>
        <v>0</v>
      </c>
      <c r="I26" s="46"/>
      <c r="J26" s="46"/>
      <c r="K26" s="46"/>
      <c r="L26" s="9"/>
    </row>
    <row r="27" spans="1:12" ht="24" customHeight="1">
      <c r="A27" s="11">
        <f t="shared" si="6"/>
        <v>42021</v>
      </c>
      <c r="B27" s="29"/>
      <c r="C27" s="30"/>
      <c r="D27" s="29"/>
      <c r="F27" s="25">
        <f t="shared" si="4"/>
        <v>0</v>
      </c>
      <c r="G27" s="61">
        <f t="shared" si="5"/>
        <v>0</v>
      </c>
      <c r="H27" s="40">
        <f>MAX(IF($V$8,MAX(0,SUM(G$21:G26)+F27-$V$9),0),IF($V$5,IF(F27&gt;$V$6,F27-$V$6,0),0))</f>
        <v>0</v>
      </c>
      <c r="I27" s="46"/>
      <c r="J27" s="46"/>
      <c r="K27" s="46"/>
      <c r="L27" s="9"/>
    </row>
    <row r="28" spans="1:12" ht="24" customHeight="1">
      <c r="A28" s="11">
        <f t="shared" si="6"/>
        <v>42022</v>
      </c>
      <c r="B28" s="29"/>
      <c r="C28" s="30"/>
      <c r="D28" s="29"/>
      <c r="F28" s="25">
        <f t="shared" si="4"/>
        <v>0</v>
      </c>
      <c r="G28" s="61">
        <f t="shared" si="5"/>
        <v>0</v>
      </c>
      <c r="H28" s="40">
        <f>MAX(IF($V$8,MAX(0,SUM(G$21:G27)+F28-$V$9),0),IF($V$5,IF(F28&gt;$V$6,F28-$V$6,0),0))</f>
        <v>0</v>
      </c>
      <c r="I28" s="46"/>
      <c r="J28" s="46"/>
      <c r="K28" s="46"/>
      <c r="L28" s="9"/>
    </row>
    <row r="29" spans="1:12" ht="24" customHeight="1">
      <c r="A29" s="2"/>
      <c r="B29" s="2"/>
      <c r="C29" s="2"/>
      <c r="D29" s="2"/>
      <c r="F29" s="36" t="s">
        <v>15</v>
      </c>
      <c r="G29" s="47">
        <f>SUM(G22:G28)</f>
        <v>0</v>
      </c>
      <c r="H29" s="47">
        <f>SUM(H22:H28)</f>
        <v>0</v>
      </c>
      <c r="I29" s="47">
        <f>SUM(I22:I28)</f>
        <v>0</v>
      </c>
      <c r="J29" s="47">
        <f>SUM(J22:J28)</f>
        <v>0</v>
      </c>
      <c r="K29" s="47">
        <f>SUM(K22:K28)</f>
        <v>0</v>
      </c>
      <c r="L29" s="9"/>
    </row>
    <row r="30" spans="1:12" ht="24" customHeight="1">
      <c r="A30" s="2"/>
      <c r="B30" s="2"/>
      <c r="C30" s="2"/>
      <c r="D30" s="2"/>
      <c r="F30" s="36" t="s">
        <v>22</v>
      </c>
      <c r="G30" s="48">
        <v>15</v>
      </c>
      <c r="H30" s="49">
        <f>1.5*G30</f>
        <v>22.5</v>
      </c>
      <c r="I30" s="48">
        <v>15</v>
      </c>
      <c r="J30" s="48">
        <v>15</v>
      </c>
      <c r="K30" s="48">
        <v>15</v>
      </c>
      <c r="L30" s="9"/>
    </row>
    <row r="31" spans="1:12" ht="24" customHeight="1">
      <c r="A31" s="93"/>
      <c r="B31" s="93"/>
      <c r="C31" s="93"/>
      <c r="D31" s="34"/>
      <c r="F31" s="36" t="s">
        <v>41</v>
      </c>
      <c r="G31" s="33">
        <f>ROUND(G30*(G20+G29),2)</f>
        <v>130.05</v>
      </c>
      <c r="H31" s="33">
        <f>ROUND(H30*(H20+H29),2)</f>
        <v>0</v>
      </c>
      <c r="I31" s="33">
        <f>ROUND(I30*(I20+I29),2)</f>
        <v>0</v>
      </c>
      <c r="J31" s="33">
        <f>ROUND(J30*(J20+J29),2)</f>
        <v>0</v>
      </c>
      <c r="K31" s="33">
        <f>ROUND(K30*(K20+K29),2)</f>
        <v>0</v>
      </c>
      <c r="L31" s="9"/>
    </row>
    <row r="32" spans="1:11" ht="15">
      <c r="A32" s="92" t="s">
        <v>4</v>
      </c>
      <c r="B32" s="92"/>
      <c r="C32" s="92"/>
      <c r="D32" s="28" t="s">
        <v>0</v>
      </c>
      <c r="E32" s="2"/>
      <c r="F32" s="2"/>
      <c r="G32" s="2"/>
      <c r="H32" s="2"/>
      <c r="I32" s="2"/>
      <c r="J32" s="2"/>
      <c r="K32" s="2"/>
    </row>
    <row r="33" spans="1:11" ht="26.25" customHeight="1">
      <c r="A33" s="93"/>
      <c r="B33" s="93"/>
      <c r="C33" s="93"/>
      <c r="D33" s="35"/>
      <c r="E33" s="2"/>
      <c r="F33" s="2"/>
      <c r="G33" s="2"/>
      <c r="I33" s="22" t="s">
        <v>42</v>
      </c>
      <c r="J33" s="86">
        <f>SUM(G31:K31)</f>
        <v>130.05</v>
      </c>
      <c r="K33" s="86"/>
    </row>
    <row r="34" spans="1:11" ht="15">
      <c r="A34" s="92" t="s">
        <v>5</v>
      </c>
      <c r="B34" s="92"/>
      <c r="C34" s="92"/>
      <c r="D34" s="28" t="s">
        <v>0</v>
      </c>
      <c r="E34" s="2"/>
      <c r="F34" s="2"/>
      <c r="G34" s="2"/>
      <c r="H34" s="2"/>
      <c r="I34" s="2"/>
      <c r="J34" s="2"/>
      <c r="K34" s="2"/>
    </row>
    <row r="35" spans="1:11" ht="15">
      <c r="A35" s="2"/>
      <c r="B35" s="2"/>
      <c r="C35" s="2"/>
      <c r="D35" s="2"/>
      <c r="E35" s="2"/>
      <c r="F35" s="2"/>
      <c r="G35" s="2"/>
      <c r="H35" s="2"/>
      <c r="I35" s="2"/>
      <c r="J35" s="2"/>
      <c r="K35" s="2"/>
    </row>
  </sheetData>
  <sheetProtection/>
  <mergeCells count="13">
    <mergeCell ref="A1:K1"/>
    <mergeCell ref="A5:C5"/>
    <mergeCell ref="G9:H9"/>
    <mergeCell ref="G7:K7"/>
    <mergeCell ref="J33:K33"/>
    <mergeCell ref="R2:S2"/>
    <mergeCell ref="M3:S3"/>
    <mergeCell ref="A34:C34"/>
    <mergeCell ref="A32:C32"/>
    <mergeCell ref="A33:C33"/>
    <mergeCell ref="A31:C31"/>
    <mergeCell ref="G5:K5"/>
    <mergeCell ref="M2:N2"/>
  </mergeCells>
  <dataValidations count="1">
    <dataValidation type="time" allowBlank="1" showInputMessage="1" showErrorMessage="1" errorTitle="Incorrect Time Format" error="Please use the following format for entering the time: 12:00 AM" sqref="B13:B19 D13:D19 B22:B28 D22:D28">
      <formula1>0</formula1>
      <formula2>0.999988425925926</formula2>
    </dataValidation>
  </dataValidations>
  <hyperlinks>
    <hyperlink ref="U1" r:id="rId1" display="HELP"/>
    <hyperlink ref="A2" r:id="rId2" display="Timesheets by Vertex42.com"/>
  </hyperlinks>
  <printOptions horizontalCentered="1"/>
  <pageMargins left="0.5" right="0.5" top="0.5" bottom="1" header="0.5" footer="0.5"/>
  <pageSetup fitToHeight="1" fitToWidth="1" horizontalDpi="600" verticalDpi="600" orientation="portrait" r:id="rId5"/>
  <drawing r:id="rId4"/>
  <legacyDrawing r:id="rId3"/>
</worksheet>
</file>

<file path=xl/worksheets/sheet3.xml><?xml version="1.0" encoding="utf-8"?>
<worksheet xmlns="http://schemas.openxmlformats.org/spreadsheetml/2006/main" xmlns:r="http://schemas.openxmlformats.org/officeDocument/2006/relationships">
  <sheetPr>
    <tabColor indexed="47"/>
    <pageSetUpPr fitToPage="1"/>
  </sheetPr>
  <dimension ref="A1:W27"/>
  <sheetViews>
    <sheetView showGridLines="0" zoomScalePageLayoutView="0" workbookViewId="0" topLeftCell="A1">
      <selection activeCell="G9" sqref="G9:H9"/>
    </sheetView>
  </sheetViews>
  <sheetFormatPr defaultColWidth="9.140625" defaultRowHeight="15"/>
  <cols>
    <col min="1" max="1" width="11.00390625" style="3" customWidth="1"/>
    <col min="2" max="4" width="9.7109375" style="3" customWidth="1"/>
    <col min="5" max="5" width="2.57421875" style="3" customWidth="1"/>
    <col min="6" max="6" width="8.7109375" style="3" customWidth="1"/>
    <col min="7" max="11" width="8.8515625" style="3" customWidth="1"/>
    <col min="12" max="12" width="9.140625" style="3" customWidth="1"/>
    <col min="13" max="20" width="3.140625" style="3" customWidth="1"/>
    <col min="21" max="21" width="10.28125" style="3" customWidth="1"/>
    <col min="22" max="16384" width="9.140625" style="3" customWidth="1"/>
  </cols>
  <sheetData>
    <row r="1" spans="1:21" s="1" customFormat="1" ht="32.25" customHeight="1">
      <c r="A1" s="81" t="s">
        <v>6</v>
      </c>
      <c r="B1" s="81"/>
      <c r="C1" s="81"/>
      <c r="D1" s="81"/>
      <c r="E1" s="81"/>
      <c r="F1" s="81"/>
      <c r="G1" s="81"/>
      <c r="H1" s="81"/>
      <c r="I1" s="81"/>
      <c r="J1" s="81"/>
      <c r="K1" s="81"/>
      <c r="U1" s="64" t="s">
        <v>50</v>
      </c>
    </row>
    <row r="2" spans="1:21" s="1" customFormat="1" ht="15" customHeight="1">
      <c r="A2" s="65" t="s">
        <v>30</v>
      </c>
      <c r="B2" s="2"/>
      <c r="C2" s="2"/>
      <c r="D2" s="2"/>
      <c r="E2" s="2"/>
      <c r="F2" s="2"/>
      <c r="G2" s="2"/>
      <c r="H2" s="2"/>
      <c r="I2" s="2"/>
      <c r="J2" s="2"/>
      <c r="K2" s="63" t="s">
        <v>40</v>
      </c>
      <c r="M2" s="79">
        <v>2015</v>
      </c>
      <c r="N2" s="80"/>
      <c r="O2" s="3"/>
      <c r="P2" s="3"/>
      <c r="Q2" s="16" t="s">
        <v>31</v>
      </c>
      <c r="R2" s="79">
        <v>1</v>
      </c>
      <c r="S2" s="80"/>
      <c r="U2" s="27"/>
    </row>
    <row r="3" spans="1:19" ht="18">
      <c r="A3" s="2"/>
      <c r="B3" s="2"/>
      <c r="C3" s="2"/>
      <c r="D3" s="2"/>
      <c r="E3" s="2"/>
      <c r="F3" s="2"/>
      <c r="G3" s="2"/>
      <c r="H3" s="2"/>
      <c r="I3" s="2"/>
      <c r="J3" s="2"/>
      <c r="M3" s="87">
        <f>DATE(M2,R2,1)</f>
        <v>42005</v>
      </c>
      <c r="N3" s="88"/>
      <c r="O3" s="88"/>
      <c r="P3" s="88"/>
      <c r="Q3" s="88"/>
      <c r="R3" s="88"/>
      <c r="S3" s="89"/>
    </row>
    <row r="4" spans="1:21" ht="21">
      <c r="A4" s="95" t="s">
        <v>11</v>
      </c>
      <c r="B4" s="95"/>
      <c r="C4" s="95"/>
      <c r="D4" s="95"/>
      <c r="E4" s="2"/>
      <c r="F4" s="2"/>
      <c r="G4" s="2"/>
      <c r="H4" s="2"/>
      <c r="I4" s="2"/>
      <c r="J4" s="2"/>
      <c r="K4" s="2"/>
      <c r="M4" s="17" t="s">
        <v>32</v>
      </c>
      <c r="N4" s="18" t="s">
        <v>33</v>
      </c>
      <c r="O4" s="18" t="s">
        <v>34</v>
      </c>
      <c r="P4" s="18" t="s">
        <v>35</v>
      </c>
      <c r="Q4" s="18" t="s">
        <v>36</v>
      </c>
      <c r="R4" s="18" t="s">
        <v>37</v>
      </c>
      <c r="S4" s="19" t="s">
        <v>38</v>
      </c>
      <c r="U4" s="55" t="s">
        <v>47</v>
      </c>
    </row>
    <row r="5" spans="1:22" ht="15">
      <c r="A5" s="82"/>
      <c r="B5" s="82"/>
      <c r="C5" s="82"/>
      <c r="D5" s="2"/>
      <c r="F5" s="24" t="s">
        <v>1</v>
      </c>
      <c r="G5" s="94"/>
      <c r="H5" s="94"/>
      <c r="I5" s="94"/>
      <c r="J5" s="94"/>
      <c r="K5" s="94"/>
      <c r="M5" s="20">
        <f aca="true" t="shared" si="0" ref="M5:S10">IF(MONTH($M$3)&lt;&gt;MONTH($M$3-WEEKDAY($M$3,1)+(ROW(M5)-ROW($M$5))*7+(COLUMN(M5)-COLUMN($M$5)+1)),"",$M$3-WEEKDAY($M$3,1)+(ROW(M5)-ROW($M$5))*7+(COLUMN(M5)-COLUMN($M$5)+1))</f>
      </c>
      <c r="N5" s="20">
        <f t="shared" si="0"/>
      </c>
      <c r="O5" s="20">
        <f t="shared" si="0"/>
      </c>
      <c r="P5" s="20">
        <f t="shared" si="0"/>
      </c>
      <c r="Q5" s="20">
        <f t="shared" si="0"/>
        <v>42005</v>
      </c>
      <c r="R5" s="20">
        <f t="shared" si="0"/>
        <v>42006</v>
      </c>
      <c r="S5" s="20">
        <f t="shared" si="0"/>
        <v>42007</v>
      </c>
      <c r="V5" s="56" t="b">
        <v>0</v>
      </c>
    </row>
    <row r="6" spans="1:23" ht="15">
      <c r="A6" s="82" t="s">
        <v>12</v>
      </c>
      <c r="B6" s="82"/>
      <c r="C6" s="82"/>
      <c r="D6" s="2"/>
      <c r="F6" s="24"/>
      <c r="G6" s="13"/>
      <c r="H6" s="13"/>
      <c r="I6" s="2"/>
      <c r="J6" s="2"/>
      <c r="K6" s="2"/>
      <c r="M6" s="20">
        <f t="shared" si="0"/>
        <v>42008</v>
      </c>
      <c r="N6" s="20">
        <f t="shared" si="0"/>
        <v>42009</v>
      </c>
      <c r="O6" s="20">
        <f t="shared" si="0"/>
        <v>42010</v>
      </c>
      <c r="P6" s="20">
        <f t="shared" si="0"/>
        <v>42011</v>
      </c>
      <c r="Q6" s="20">
        <f t="shared" si="0"/>
        <v>42012</v>
      </c>
      <c r="R6" s="20">
        <f t="shared" si="0"/>
        <v>42013</v>
      </c>
      <c r="S6" s="20">
        <f t="shared" si="0"/>
        <v>42014</v>
      </c>
      <c r="U6" s="57" t="s">
        <v>48</v>
      </c>
      <c r="V6" s="58">
        <v>8</v>
      </c>
      <c r="W6" s="59" t="s">
        <v>49</v>
      </c>
    </row>
    <row r="7" spans="1:19" ht="15">
      <c r="A7" s="82" t="s">
        <v>13</v>
      </c>
      <c r="B7" s="82"/>
      <c r="C7" s="82"/>
      <c r="D7" s="2"/>
      <c r="F7" s="24" t="s">
        <v>2</v>
      </c>
      <c r="G7" s="94"/>
      <c r="H7" s="94"/>
      <c r="I7" s="94"/>
      <c r="J7" s="94"/>
      <c r="K7" s="94"/>
      <c r="M7" s="20">
        <f t="shared" si="0"/>
        <v>42015</v>
      </c>
      <c r="N7" s="20">
        <f t="shared" si="0"/>
        <v>42016</v>
      </c>
      <c r="O7" s="20">
        <f t="shared" si="0"/>
        <v>42017</v>
      </c>
      <c r="P7" s="20">
        <f t="shared" si="0"/>
        <v>42018</v>
      </c>
      <c r="Q7" s="20">
        <f t="shared" si="0"/>
        <v>42019</v>
      </c>
      <c r="R7" s="20">
        <f t="shared" si="0"/>
        <v>42020</v>
      </c>
      <c r="S7" s="20">
        <f t="shared" si="0"/>
        <v>42021</v>
      </c>
    </row>
    <row r="8" spans="1:22" ht="15">
      <c r="A8" s="82" t="s">
        <v>14</v>
      </c>
      <c r="B8" s="82"/>
      <c r="C8" s="82"/>
      <c r="D8" s="2"/>
      <c r="F8" s="24"/>
      <c r="G8" s="13"/>
      <c r="H8" s="13"/>
      <c r="I8" s="2"/>
      <c r="J8" s="2"/>
      <c r="K8" s="2"/>
      <c r="M8" s="20">
        <f t="shared" si="0"/>
        <v>42022</v>
      </c>
      <c r="N8" s="20">
        <f t="shared" si="0"/>
        <v>42023</v>
      </c>
      <c r="O8" s="20">
        <f t="shared" si="0"/>
        <v>42024</v>
      </c>
      <c r="P8" s="20">
        <f t="shared" si="0"/>
        <v>42025</v>
      </c>
      <c r="Q8" s="20">
        <f t="shared" si="0"/>
        <v>42026</v>
      </c>
      <c r="R8" s="20">
        <f t="shared" si="0"/>
        <v>42027</v>
      </c>
      <c r="S8" s="20">
        <f t="shared" si="0"/>
        <v>42028</v>
      </c>
      <c r="V8" s="56" t="b">
        <v>1</v>
      </c>
    </row>
    <row r="9" spans="1:23" ht="15">
      <c r="A9" s="82" t="s">
        <v>20</v>
      </c>
      <c r="B9" s="82"/>
      <c r="C9" s="82"/>
      <c r="D9" s="2"/>
      <c r="F9" s="24" t="s">
        <v>3</v>
      </c>
      <c r="G9" s="83">
        <v>42009</v>
      </c>
      <c r="H9" s="84"/>
      <c r="I9" s="2"/>
      <c r="J9" s="2"/>
      <c r="K9" s="6" t="s">
        <v>21</v>
      </c>
      <c r="M9" s="20">
        <f t="shared" si="0"/>
        <v>42029</v>
      </c>
      <c r="N9" s="20">
        <f t="shared" si="0"/>
        <v>42030</v>
      </c>
      <c r="O9" s="20">
        <f t="shared" si="0"/>
        <v>42031</v>
      </c>
      <c r="P9" s="20">
        <f t="shared" si="0"/>
        <v>42032</v>
      </c>
      <c r="Q9" s="20">
        <f t="shared" si="0"/>
        <v>42033</v>
      </c>
      <c r="R9" s="20">
        <f t="shared" si="0"/>
        <v>42034</v>
      </c>
      <c r="S9" s="20">
        <f t="shared" si="0"/>
        <v>42035</v>
      </c>
      <c r="U9" s="57" t="s">
        <v>48</v>
      </c>
      <c r="V9" s="58">
        <v>40</v>
      </c>
      <c r="W9" s="59" t="s">
        <v>49</v>
      </c>
    </row>
    <row r="10" spans="1:19" ht="15">
      <c r="A10" s="2"/>
      <c r="B10" s="2"/>
      <c r="C10" s="2"/>
      <c r="D10" s="2"/>
      <c r="E10" s="2"/>
      <c r="F10" s="2"/>
      <c r="G10" s="2"/>
      <c r="H10" s="2"/>
      <c r="I10" s="2"/>
      <c r="J10" s="2"/>
      <c r="K10" s="2"/>
      <c r="M10" s="20">
        <f t="shared" si="0"/>
      </c>
      <c r="N10" s="20">
        <f t="shared" si="0"/>
      </c>
      <c r="O10" s="20">
        <f t="shared" si="0"/>
      </c>
      <c r="P10" s="20">
        <f t="shared" si="0"/>
      </c>
      <c r="Q10" s="20">
        <f t="shared" si="0"/>
      </c>
      <c r="R10" s="20">
        <f t="shared" si="0"/>
      </c>
      <c r="S10" s="20">
        <f t="shared" si="0"/>
      </c>
    </row>
    <row r="11" spans="1:12" s="10" customFormat="1" ht="27.75" customHeight="1">
      <c r="A11" s="7" t="s">
        <v>7</v>
      </c>
      <c r="B11" s="8" t="s">
        <v>8</v>
      </c>
      <c r="C11" s="8" t="s">
        <v>46</v>
      </c>
      <c r="D11" s="8" t="s">
        <v>9</v>
      </c>
      <c r="E11" s="2"/>
      <c r="F11" s="7" t="s">
        <v>25</v>
      </c>
      <c r="G11" s="8" t="s">
        <v>26</v>
      </c>
      <c r="H11" s="8" t="s">
        <v>27</v>
      </c>
      <c r="I11" s="8" t="s">
        <v>28</v>
      </c>
      <c r="J11" s="8" t="s">
        <v>45</v>
      </c>
      <c r="K11" s="8" t="s">
        <v>29</v>
      </c>
      <c r="L11" s="3"/>
    </row>
    <row r="12" ht="15" hidden="1"/>
    <row r="13" spans="1:19" ht="24" customHeight="1">
      <c r="A13" s="11">
        <f>G9</f>
        <v>42009</v>
      </c>
      <c r="B13" s="29">
        <v>0.37847222222222227</v>
      </c>
      <c r="C13" s="30">
        <v>15</v>
      </c>
      <c r="D13" s="29">
        <v>0.75</v>
      </c>
      <c r="E13" s="2"/>
      <c r="F13" s="14">
        <f>ROUND((IF(OR(B13="",D13=""),0,IF(D13&lt;B13,D13+1-B13,D13-B13))-C13/1440)/(1/1440),0)*(1/1440)</f>
        <v>0.3611111111111111</v>
      </c>
      <c r="G13" s="62">
        <f>F13-H13</f>
        <v>0.3611111111111111</v>
      </c>
      <c r="H13" s="51">
        <f>MAX(IF($V$8,MAX(0,SUM(G$12:G12)+F13-$V$9/24),0),IF($V$5,IF(F13&gt;$V$6/24,F13-$V$6/24,0),0))</f>
        <v>0</v>
      </c>
      <c r="I13" s="31"/>
      <c r="J13" s="31"/>
      <c r="K13" s="31"/>
      <c r="M13" s="10"/>
      <c r="N13" s="10"/>
      <c r="O13" s="21"/>
      <c r="P13" s="10"/>
      <c r="Q13" s="10"/>
      <c r="R13" s="10"/>
      <c r="S13" s="10"/>
    </row>
    <row r="14" spans="1:11" ht="24" customHeight="1">
      <c r="A14" s="11">
        <f aca="true" t="shared" si="1" ref="A14:A19">A13+1</f>
        <v>42010</v>
      </c>
      <c r="B14" s="29"/>
      <c r="C14" s="30"/>
      <c r="D14" s="29"/>
      <c r="E14" s="2"/>
      <c r="F14" s="14">
        <f aca="true" t="shared" si="2" ref="F14:F19">ROUND((IF(OR(B14="",D14=""),0,IF(D14&lt;B14,D14+1-B14,D14-B14))-C14/1440)/(1/1440),0)*(1/1440)</f>
        <v>0</v>
      </c>
      <c r="G14" s="62">
        <f aca="true" t="shared" si="3" ref="G14:G19">F14-H14</f>
        <v>0</v>
      </c>
      <c r="H14" s="51">
        <f>MAX(IF($V$8,MAX(0,SUM(G$12:G13)+F14-$V$9/24),0),IF($V$5,IF(F14&gt;$V$6/24,F14-$V$6/24,0),0))</f>
        <v>0</v>
      </c>
      <c r="I14" s="31"/>
      <c r="J14" s="31"/>
      <c r="K14" s="31"/>
    </row>
    <row r="15" spans="1:11" ht="24" customHeight="1">
      <c r="A15" s="11">
        <f t="shared" si="1"/>
        <v>42011</v>
      </c>
      <c r="B15" s="29"/>
      <c r="C15" s="30"/>
      <c r="D15" s="29"/>
      <c r="E15" s="2"/>
      <c r="F15" s="14">
        <f t="shared" si="2"/>
        <v>0</v>
      </c>
      <c r="G15" s="62">
        <f t="shared" si="3"/>
        <v>0</v>
      </c>
      <c r="H15" s="51">
        <f>MAX(IF($V$8,MAX(0,SUM(G$12:G14)+F15-$V$9/24),0),IF($V$5,IF(F15&gt;$V$6/24,F15-$V$6/24,0),0))</f>
        <v>0</v>
      </c>
      <c r="I15" s="31"/>
      <c r="J15" s="31"/>
      <c r="K15" s="31"/>
    </row>
    <row r="16" spans="1:11" ht="24" customHeight="1">
      <c r="A16" s="11">
        <f t="shared" si="1"/>
        <v>42012</v>
      </c>
      <c r="B16" s="29"/>
      <c r="C16" s="30"/>
      <c r="D16" s="29"/>
      <c r="E16" s="2"/>
      <c r="F16" s="14">
        <f t="shared" si="2"/>
        <v>0</v>
      </c>
      <c r="G16" s="62">
        <f t="shared" si="3"/>
        <v>0</v>
      </c>
      <c r="H16" s="51">
        <f>MAX(IF($V$8,MAX(0,SUM(G$12:G15)+F16-$V$9/24),0),IF($V$5,IF(F16&gt;$V$6/24,F16-$V$6/24,0),0))</f>
        <v>0</v>
      </c>
      <c r="I16" s="31"/>
      <c r="J16" s="31"/>
      <c r="K16" s="31"/>
    </row>
    <row r="17" spans="1:11" ht="24" customHeight="1">
      <c r="A17" s="11">
        <f t="shared" si="1"/>
        <v>42013</v>
      </c>
      <c r="B17" s="29"/>
      <c r="C17" s="30"/>
      <c r="D17" s="29"/>
      <c r="E17" s="2"/>
      <c r="F17" s="14">
        <f t="shared" si="2"/>
        <v>0</v>
      </c>
      <c r="G17" s="62">
        <f t="shared" si="3"/>
        <v>0</v>
      </c>
      <c r="H17" s="51">
        <f>MAX(IF($V$8,MAX(0,SUM(G$12:G16)+F17-$V$9/24),0),IF($V$5,IF(F17&gt;$V$6/24,F17-$V$6/24,0),0))</f>
        <v>0</v>
      </c>
      <c r="I17" s="31"/>
      <c r="J17" s="31"/>
      <c r="K17" s="31"/>
    </row>
    <row r="18" spans="1:11" ht="24" customHeight="1">
      <c r="A18" s="11">
        <f t="shared" si="1"/>
        <v>42014</v>
      </c>
      <c r="B18" s="29"/>
      <c r="C18" s="30"/>
      <c r="D18" s="29"/>
      <c r="E18" s="2"/>
      <c r="F18" s="14">
        <f t="shared" si="2"/>
        <v>0</v>
      </c>
      <c r="G18" s="62">
        <f t="shared" si="3"/>
        <v>0</v>
      </c>
      <c r="H18" s="51">
        <f>MAX(IF($V$8,MAX(0,SUM(G$12:G17)+F18-$V$9/24),0),IF($V$5,IF(F18&gt;$V$6/24,F18-$V$6/24,0),0))</f>
        <v>0</v>
      </c>
      <c r="I18" s="31"/>
      <c r="J18" s="31"/>
      <c r="K18" s="31"/>
    </row>
    <row r="19" spans="1:11" ht="24" customHeight="1">
      <c r="A19" s="11">
        <f t="shared" si="1"/>
        <v>42015</v>
      </c>
      <c r="B19" s="29"/>
      <c r="C19" s="30"/>
      <c r="D19" s="29"/>
      <c r="E19" s="2"/>
      <c r="F19" s="14">
        <f t="shared" si="2"/>
        <v>0</v>
      </c>
      <c r="G19" s="62">
        <f t="shared" si="3"/>
        <v>0</v>
      </c>
      <c r="H19" s="51">
        <f>MAX(IF($V$8,MAX(0,SUM(G$12:G18)+F19-$V$9/24),0),IF($V$5,IF(F19&gt;$V$6/24,F19-$V$6/24,0),0))</f>
        <v>0</v>
      </c>
      <c r="I19" s="31"/>
      <c r="J19" s="31"/>
      <c r="K19" s="31"/>
    </row>
    <row r="20" spans="1:11" ht="24" customHeight="1">
      <c r="A20" s="2"/>
      <c r="B20" s="2"/>
      <c r="C20" s="2"/>
      <c r="D20" s="2"/>
      <c r="F20" s="36" t="s">
        <v>24</v>
      </c>
      <c r="G20" s="52">
        <f>SUM(G13:G19)</f>
        <v>0.3611111111111111</v>
      </c>
      <c r="H20" s="52">
        <f>SUM(H13:H19)</f>
        <v>0</v>
      </c>
      <c r="I20" s="52">
        <f>SUM(I13:I19)</f>
        <v>0</v>
      </c>
      <c r="J20" s="52">
        <f>SUM(J13:J19)</f>
        <v>0</v>
      </c>
      <c r="K20" s="52">
        <f>SUM(K13:K19)</f>
        <v>0</v>
      </c>
    </row>
    <row r="21" spans="1:11" ht="24" customHeight="1">
      <c r="A21" s="2"/>
      <c r="B21" s="2"/>
      <c r="C21" s="2"/>
      <c r="D21" s="2"/>
      <c r="F21" s="36" t="s">
        <v>15</v>
      </c>
      <c r="G21" s="53">
        <f>ROUND(G20*24,2)</f>
        <v>8.67</v>
      </c>
      <c r="H21" s="53">
        <f>ROUND(H20*24,2)</f>
        <v>0</v>
      </c>
      <c r="I21" s="53">
        <f>ROUND(I20*24,2)</f>
        <v>0</v>
      </c>
      <c r="J21" s="53">
        <f>ROUND(J20*24,2)</f>
        <v>0</v>
      </c>
      <c r="K21" s="53">
        <f>ROUND(K20*24,2)</f>
        <v>0</v>
      </c>
    </row>
    <row r="22" spans="1:11" ht="24" customHeight="1">
      <c r="A22" s="2"/>
      <c r="B22" s="2"/>
      <c r="C22" s="2"/>
      <c r="D22" s="2"/>
      <c r="F22" s="36" t="s">
        <v>22</v>
      </c>
      <c r="G22" s="54">
        <v>15</v>
      </c>
      <c r="H22" s="54">
        <v>23</v>
      </c>
      <c r="I22" s="54">
        <v>15</v>
      </c>
      <c r="J22" s="54">
        <v>15</v>
      </c>
      <c r="K22" s="54">
        <v>15</v>
      </c>
    </row>
    <row r="23" spans="1:11" ht="24" customHeight="1">
      <c r="A23" s="93"/>
      <c r="B23" s="93"/>
      <c r="C23" s="93"/>
      <c r="D23" s="35"/>
      <c r="F23" s="36" t="s">
        <v>41</v>
      </c>
      <c r="G23" s="50">
        <f>ROUND(G22*G21,2)</f>
        <v>130.05</v>
      </c>
      <c r="H23" s="50">
        <f>ROUND(H22*H21,2)</f>
        <v>0</v>
      </c>
      <c r="I23" s="50">
        <f>ROUND(I22*I21,2)</f>
        <v>0</v>
      </c>
      <c r="J23" s="50">
        <f>ROUND(J22*J21,2)</f>
        <v>0</v>
      </c>
      <c r="K23" s="50">
        <f>ROUND(K22*K21,2)</f>
        <v>0</v>
      </c>
    </row>
    <row r="24" spans="1:11" ht="15">
      <c r="A24" s="92" t="s">
        <v>4</v>
      </c>
      <c r="B24" s="92"/>
      <c r="C24" s="92"/>
      <c r="D24" s="28" t="s">
        <v>0</v>
      </c>
      <c r="E24" s="2"/>
      <c r="G24" s="15"/>
      <c r="H24" s="15"/>
      <c r="I24" s="2"/>
      <c r="J24" s="2"/>
      <c r="K24" s="2"/>
    </row>
    <row r="25" spans="1:11" ht="26.25" customHeight="1">
      <c r="A25" s="93"/>
      <c r="B25" s="93"/>
      <c r="C25" s="93"/>
      <c r="D25" s="35"/>
      <c r="I25" s="22" t="s">
        <v>42</v>
      </c>
      <c r="J25" s="86">
        <f>SUM(G23:K23)</f>
        <v>130.05</v>
      </c>
      <c r="K25" s="86"/>
    </row>
    <row r="26" spans="1:11" ht="15">
      <c r="A26" s="92" t="s">
        <v>5</v>
      </c>
      <c r="B26" s="92"/>
      <c r="C26" s="92"/>
      <c r="D26" s="28" t="s">
        <v>0</v>
      </c>
      <c r="E26" s="2"/>
      <c r="F26" s="2"/>
      <c r="G26" s="2"/>
      <c r="H26" s="2"/>
      <c r="I26" s="2"/>
      <c r="J26" s="2"/>
      <c r="K26" s="2"/>
    </row>
    <row r="27" spans="1:11" ht="15">
      <c r="A27" s="2"/>
      <c r="B27" s="2"/>
      <c r="C27" s="2"/>
      <c r="D27" s="2"/>
      <c r="E27" s="2"/>
      <c r="F27" s="2"/>
      <c r="G27" s="2"/>
      <c r="H27" s="2"/>
      <c r="I27" s="2"/>
      <c r="J27" s="2"/>
      <c r="K27" s="2"/>
    </row>
  </sheetData>
  <sheetProtection/>
  <mergeCells count="18">
    <mergeCell ref="R2:S2"/>
    <mergeCell ref="M3:S3"/>
    <mergeCell ref="A6:C6"/>
    <mergeCell ref="J25:K25"/>
    <mergeCell ref="G9:H9"/>
    <mergeCell ref="G7:K7"/>
    <mergeCell ref="G5:K5"/>
    <mergeCell ref="M2:N2"/>
    <mergeCell ref="A1:K1"/>
    <mergeCell ref="A26:C26"/>
    <mergeCell ref="A24:C24"/>
    <mergeCell ref="A9:C9"/>
    <mergeCell ref="A23:C23"/>
    <mergeCell ref="A25:C25"/>
    <mergeCell ref="A4:D4"/>
    <mergeCell ref="A5:C5"/>
    <mergeCell ref="A8:C8"/>
    <mergeCell ref="A7:C7"/>
  </mergeCells>
  <dataValidations count="1">
    <dataValidation type="time" allowBlank="1" showInputMessage="1" showErrorMessage="1" errorTitle="Incorrect Time Format" error="Please use the following format for entering the time: 12:00 AM" sqref="B13:B19 D13:D19">
      <formula1>0</formula1>
      <formula2>0.999988425925926</formula2>
    </dataValidation>
  </dataValidations>
  <hyperlinks>
    <hyperlink ref="U1" r:id="rId1" display="HELP"/>
    <hyperlink ref="A2" r:id="rId2" display="Timesheets by Vertex42.com"/>
  </hyperlinks>
  <printOptions horizontalCentered="1"/>
  <pageMargins left="0.5" right="0.5" top="0.5" bottom="1" header="0.5" footer="0.5"/>
  <pageSetup fitToHeight="1" fitToWidth="1" horizontalDpi="600" verticalDpi="600" orientation="portrait" r:id="rId5"/>
  <drawing r:id="rId4"/>
  <legacyDrawing r:id="rId3"/>
</worksheet>
</file>

<file path=xl/worksheets/sheet4.xml><?xml version="1.0" encoding="utf-8"?>
<worksheet xmlns="http://schemas.openxmlformats.org/spreadsheetml/2006/main" xmlns:r="http://schemas.openxmlformats.org/officeDocument/2006/relationships">
  <sheetPr>
    <tabColor indexed="47"/>
    <pageSetUpPr fitToPage="1"/>
  </sheetPr>
  <dimension ref="A1:W36"/>
  <sheetViews>
    <sheetView showGridLines="0" zoomScalePageLayoutView="0" workbookViewId="0" topLeftCell="A1">
      <selection activeCell="G9" sqref="G9:H9"/>
    </sheetView>
  </sheetViews>
  <sheetFormatPr defaultColWidth="9.140625" defaultRowHeight="15"/>
  <cols>
    <col min="1" max="1" width="11.00390625" style="3" customWidth="1"/>
    <col min="2" max="4" width="9.7109375" style="3" customWidth="1"/>
    <col min="5" max="5" width="2.57421875" style="3" customWidth="1"/>
    <col min="6" max="6" width="8.7109375" style="3" customWidth="1"/>
    <col min="7" max="11" width="8.8515625" style="3" customWidth="1"/>
    <col min="12" max="12" width="9.140625" style="3" customWidth="1"/>
    <col min="13" max="20" width="3.140625" style="3" customWidth="1"/>
    <col min="21" max="21" width="10.28125" style="3" customWidth="1"/>
    <col min="22" max="16384" width="9.140625" style="3" customWidth="1"/>
  </cols>
  <sheetData>
    <row r="1" spans="1:21" s="1" customFormat="1" ht="32.25" customHeight="1">
      <c r="A1" s="81" t="s">
        <v>44</v>
      </c>
      <c r="B1" s="81"/>
      <c r="C1" s="81"/>
      <c r="D1" s="81"/>
      <c r="E1" s="81"/>
      <c r="F1" s="81"/>
      <c r="G1" s="81"/>
      <c r="H1" s="81"/>
      <c r="I1" s="81"/>
      <c r="J1" s="81"/>
      <c r="K1" s="81"/>
      <c r="U1" s="64" t="s">
        <v>50</v>
      </c>
    </row>
    <row r="2" spans="1:21" s="1" customFormat="1" ht="15" customHeight="1">
      <c r="A2" s="65" t="s">
        <v>30</v>
      </c>
      <c r="B2" s="2"/>
      <c r="C2" s="2"/>
      <c r="D2" s="2"/>
      <c r="E2" s="2"/>
      <c r="F2" s="2"/>
      <c r="G2" s="2"/>
      <c r="H2" s="2"/>
      <c r="I2" s="2"/>
      <c r="J2" s="2"/>
      <c r="K2" s="63" t="s">
        <v>40</v>
      </c>
      <c r="M2" s="79">
        <v>2015</v>
      </c>
      <c r="N2" s="80"/>
      <c r="O2" s="3"/>
      <c r="P2" s="3"/>
      <c r="Q2" s="16" t="s">
        <v>31</v>
      </c>
      <c r="R2" s="79">
        <v>1</v>
      </c>
      <c r="S2" s="80"/>
      <c r="U2" s="27"/>
    </row>
    <row r="3" spans="1:19" ht="18">
      <c r="A3" s="2"/>
      <c r="B3" s="2"/>
      <c r="C3" s="2"/>
      <c r="D3" s="2"/>
      <c r="E3" s="2"/>
      <c r="F3" s="2"/>
      <c r="G3" s="2"/>
      <c r="H3" s="2"/>
      <c r="I3" s="2"/>
      <c r="J3" s="2"/>
      <c r="M3" s="87">
        <f>DATE(M2,R2,1)</f>
        <v>42005</v>
      </c>
      <c r="N3" s="88"/>
      <c r="O3" s="88"/>
      <c r="P3" s="88"/>
      <c r="Q3" s="88"/>
      <c r="R3" s="88"/>
      <c r="S3" s="89"/>
    </row>
    <row r="4" spans="1:21" ht="21">
      <c r="A4" s="44" t="s">
        <v>11</v>
      </c>
      <c r="B4" s="44"/>
      <c r="C4" s="44"/>
      <c r="D4" s="44"/>
      <c r="E4" s="2"/>
      <c r="F4" s="2"/>
      <c r="G4" s="2"/>
      <c r="H4" s="2"/>
      <c r="I4" s="2"/>
      <c r="J4" s="2"/>
      <c r="K4" s="2"/>
      <c r="M4" s="17" t="s">
        <v>32</v>
      </c>
      <c r="N4" s="18" t="s">
        <v>33</v>
      </c>
      <c r="O4" s="18" t="s">
        <v>34</v>
      </c>
      <c r="P4" s="18" t="s">
        <v>35</v>
      </c>
      <c r="Q4" s="18" t="s">
        <v>36</v>
      </c>
      <c r="R4" s="18" t="s">
        <v>37</v>
      </c>
      <c r="S4" s="19" t="s">
        <v>38</v>
      </c>
      <c r="U4" s="55" t="s">
        <v>47</v>
      </c>
    </row>
    <row r="5" spans="1:22" ht="15">
      <c r="A5" s="82"/>
      <c r="B5" s="82"/>
      <c r="C5" s="82"/>
      <c r="D5" s="2"/>
      <c r="F5" s="24" t="s">
        <v>1</v>
      </c>
      <c r="G5" s="94"/>
      <c r="H5" s="94"/>
      <c r="I5" s="94"/>
      <c r="J5" s="94"/>
      <c r="K5" s="94"/>
      <c r="M5" s="20">
        <f aca="true" t="shared" si="0" ref="M5:S10">IF(MONTH($M$3)&lt;&gt;MONTH($M$3-WEEKDAY($M$3,1)+(ROW(M5)-ROW($M$5))*7+(COLUMN(M5)-COLUMN($M$5)+1)),"",$M$3-WEEKDAY($M$3,1)+(ROW(M5)-ROW($M$5))*7+(COLUMN(M5)-COLUMN($M$5)+1))</f>
      </c>
      <c r="N5" s="20">
        <f t="shared" si="0"/>
      </c>
      <c r="O5" s="20">
        <f t="shared" si="0"/>
      </c>
      <c r="P5" s="20">
        <f t="shared" si="0"/>
      </c>
      <c r="Q5" s="20">
        <f t="shared" si="0"/>
        <v>42005</v>
      </c>
      <c r="R5" s="20">
        <f t="shared" si="0"/>
        <v>42006</v>
      </c>
      <c r="S5" s="20">
        <f t="shared" si="0"/>
        <v>42007</v>
      </c>
      <c r="V5" s="56" t="b">
        <v>0</v>
      </c>
    </row>
    <row r="6" spans="1:23" ht="15">
      <c r="A6" s="45" t="s">
        <v>12</v>
      </c>
      <c r="B6" s="45"/>
      <c r="C6" s="45"/>
      <c r="D6" s="2"/>
      <c r="F6" s="24"/>
      <c r="G6" s="13"/>
      <c r="H6" s="13"/>
      <c r="I6" s="2"/>
      <c r="J6" s="2"/>
      <c r="K6" s="2"/>
      <c r="M6" s="20">
        <f t="shared" si="0"/>
        <v>42008</v>
      </c>
      <c r="N6" s="20">
        <f t="shared" si="0"/>
        <v>42009</v>
      </c>
      <c r="O6" s="20">
        <f t="shared" si="0"/>
        <v>42010</v>
      </c>
      <c r="P6" s="20">
        <f t="shared" si="0"/>
        <v>42011</v>
      </c>
      <c r="Q6" s="20">
        <f t="shared" si="0"/>
        <v>42012</v>
      </c>
      <c r="R6" s="20">
        <f t="shared" si="0"/>
        <v>42013</v>
      </c>
      <c r="S6" s="20">
        <f t="shared" si="0"/>
        <v>42014</v>
      </c>
      <c r="U6" s="57" t="s">
        <v>48</v>
      </c>
      <c r="V6" s="58">
        <v>8</v>
      </c>
      <c r="W6" s="59" t="s">
        <v>49</v>
      </c>
    </row>
    <row r="7" spans="1:19" ht="15">
      <c r="A7" s="45" t="s">
        <v>13</v>
      </c>
      <c r="B7" s="45"/>
      <c r="C7" s="45"/>
      <c r="D7" s="2"/>
      <c r="F7" s="24" t="s">
        <v>2</v>
      </c>
      <c r="G7" s="94"/>
      <c r="H7" s="94"/>
      <c r="I7" s="94"/>
      <c r="J7" s="94"/>
      <c r="K7" s="94"/>
      <c r="M7" s="20">
        <f t="shared" si="0"/>
        <v>42015</v>
      </c>
      <c r="N7" s="20">
        <f t="shared" si="0"/>
        <v>42016</v>
      </c>
      <c r="O7" s="20">
        <f t="shared" si="0"/>
        <v>42017</v>
      </c>
      <c r="P7" s="20">
        <f t="shared" si="0"/>
        <v>42018</v>
      </c>
      <c r="Q7" s="20">
        <f t="shared" si="0"/>
        <v>42019</v>
      </c>
      <c r="R7" s="20">
        <f t="shared" si="0"/>
        <v>42020</v>
      </c>
      <c r="S7" s="20">
        <f t="shared" si="0"/>
        <v>42021</v>
      </c>
    </row>
    <row r="8" spans="1:22" ht="15">
      <c r="A8" s="45" t="s">
        <v>14</v>
      </c>
      <c r="B8" s="45"/>
      <c r="C8" s="45"/>
      <c r="D8" s="2"/>
      <c r="F8" s="24"/>
      <c r="G8" s="13"/>
      <c r="H8" s="13"/>
      <c r="I8" s="2"/>
      <c r="J8" s="2"/>
      <c r="K8" s="2"/>
      <c r="M8" s="20">
        <f t="shared" si="0"/>
        <v>42022</v>
      </c>
      <c r="N8" s="20">
        <f t="shared" si="0"/>
        <v>42023</v>
      </c>
      <c r="O8" s="20">
        <f t="shared" si="0"/>
        <v>42024</v>
      </c>
      <c r="P8" s="20">
        <f t="shared" si="0"/>
        <v>42025</v>
      </c>
      <c r="Q8" s="20">
        <f t="shared" si="0"/>
        <v>42026</v>
      </c>
      <c r="R8" s="20">
        <f t="shared" si="0"/>
        <v>42027</v>
      </c>
      <c r="S8" s="20">
        <f t="shared" si="0"/>
        <v>42028</v>
      </c>
      <c r="V8" s="56" t="b">
        <v>1</v>
      </c>
    </row>
    <row r="9" spans="1:23" ht="15">
      <c r="A9" s="45" t="s">
        <v>20</v>
      </c>
      <c r="B9" s="45"/>
      <c r="C9" s="45"/>
      <c r="D9" s="2"/>
      <c r="F9" s="24" t="s">
        <v>3</v>
      </c>
      <c r="G9" s="83">
        <v>42009</v>
      </c>
      <c r="H9" s="84"/>
      <c r="I9" s="2"/>
      <c r="J9" s="2"/>
      <c r="K9" s="6" t="s">
        <v>21</v>
      </c>
      <c r="M9" s="20">
        <f t="shared" si="0"/>
        <v>42029</v>
      </c>
      <c r="N9" s="20">
        <f t="shared" si="0"/>
        <v>42030</v>
      </c>
      <c r="O9" s="20">
        <f t="shared" si="0"/>
        <v>42031</v>
      </c>
      <c r="P9" s="20">
        <f t="shared" si="0"/>
        <v>42032</v>
      </c>
      <c r="Q9" s="20">
        <f t="shared" si="0"/>
        <v>42033</v>
      </c>
      <c r="R9" s="20">
        <f t="shared" si="0"/>
        <v>42034</v>
      </c>
      <c r="S9" s="20">
        <f t="shared" si="0"/>
        <v>42035</v>
      </c>
      <c r="U9" s="57" t="s">
        <v>48</v>
      </c>
      <c r="V9" s="58">
        <v>40</v>
      </c>
      <c r="W9" s="59" t="s">
        <v>49</v>
      </c>
    </row>
    <row r="10" spans="1:19" ht="15">
      <c r="A10" s="2"/>
      <c r="B10" s="2"/>
      <c r="C10" s="2"/>
      <c r="D10" s="2"/>
      <c r="E10" s="2"/>
      <c r="F10" s="2"/>
      <c r="G10" s="2"/>
      <c r="H10" s="2"/>
      <c r="I10" s="2"/>
      <c r="J10" s="2"/>
      <c r="K10" s="2"/>
      <c r="M10" s="20">
        <f t="shared" si="0"/>
      </c>
      <c r="N10" s="20">
        <f t="shared" si="0"/>
      </c>
      <c r="O10" s="20">
        <f t="shared" si="0"/>
      </c>
      <c r="P10" s="20">
        <f t="shared" si="0"/>
      </c>
      <c r="Q10" s="20">
        <f t="shared" si="0"/>
      </c>
      <c r="R10" s="20">
        <f t="shared" si="0"/>
      </c>
      <c r="S10" s="20">
        <f t="shared" si="0"/>
      </c>
    </row>
    <row r="11" spans="1:12" s="10" customFormat="1" ht="27.75" customHeight="1">
      <c r="A11" s="7" t="s">
        <v>7</v>
      </c>
      <c r="B11" s="8" t="s">
        <v>8</v>
      </c>
      <c r="C11" s="8" t="s">
        <v>46</v>
      </c>
      <c r="D11" s="8" t="s">
        <v>9</v>
      </c>
      <c r="E11" s="2"/>
      <c r="F11" s="7" t="s">
        <v>25</v>
      </c>
      <c r="G11" s="8" t="s">
        <v>26</v>
      </c>
      <c r="H11" s="8" t="s">
        <v>27</v>
      </c>
      <c r="I11" s="8" t="s">
        <v>28</v>
      </c>
      <c r="J11" s="8" t="s">
        <v>45</v>
      </c>
      <c r="K11" s="8" t="s">
        <v>29</v>
      </c>
      <c r="L11" s="3"/>
    </row>
    <row r="12" ht="15" hidden="1"/>
    <row r="13" spans="1:19" ht="24" customHeight="1">
      <c r="A13" s="11">
        <f>G9</f>
        <v>42009</v>
      </c>
      <c r="B13" s="29">
        <v>0.37847222222222227</v>
      </c>
      <c r="C13" s="30">
        <v>15</v>
      </c>
      <c r="D13" s="29">
        <v>0.75</v>
      </c>
      <c r="E13" s="2"/>
      <c r="F13" s="14">
        <f>ROUND((IF(OR(B13="",D13=""),0,IF(D13&lt;B13,D13+1-B13,D13-B13))-C13/1440)/(1/1440),0)*(1/1440)</f>
        <v>0.3611111111111111</v>
      </c>
      <c r="G13" s="62">
        <f aca="true" t="shared" si="1" ref="G13:G19">F13-H13</f>
        <v>0.3611111111111111</v>
      </c>
      <c r="H13" s="51">
        <f>MAX(IF($V$8,MAX(0,SUM(G$12:G12)+F13-$V$9/24),0),IF($V$5,IF(F13&gt;$V$6/24,F13-$V$6/24,0),0))</f>
        <v>0</v>
      </c>
      <c r="I13" s="31"/>
      <c r="J13" s="31"/>
      <c r="K13" s="31"/>
      <c r="M13" s="10"/>
      <c r="N13" s="10"/>
      <c r="O13" s="21"/>
      <c r="P13" s="10"/>
      <c r="Q13" s="10"/>
      <c r="R13" s="10"/>
      <c r="S13" s="10"/>
    </row>
    <row r="14" spans="1:11" ht="24" customHeight="1">
      <c r="A14" s="11">
        <f aca="true" t="shared" si="2" ref="A14:A19">A13+1</f>
        <v>42010</v>
      </c>
      <c r="B14" s="29"/>
      <c r="C14" s="30"/>
      <c r="D14" s="29"/>
      <c r="E14" s="2"/>
      <c r="F14" s="14">
        <f aca="true" t="shared" si="3" ref="F14:F19">ROUND((IF(OR(B14="",D14=""),0,IF(D14&lt;B14,D14+1-B14,D14-B14))-C14/1440)/(1/1440),0)*(1/1440)</f>
        <v>0</v>
      </c>
      <c r="G14" s="62">
        <f t="shared" si="1"/>
        <v>0</v>
      </c>
      <c r="H14" s="51">
        <f>MAX(IF($V$8,MAX(0,SUM(G$12:G13)+F14-$V$9/24),0),IF($V$5,IF(F14&gt;$V$6/24,F14-$V$6/24,0),0))</f>
        <v>0</v>
      </c>
      <c r="I14" s="31"/>
      <c r="J14" s="31"/>
      <c r="K14" s="31"/>
    </row>
    <row r="15" spans="1:11" ht="24" customHeight="1">
      <c r="A15" s="11">
        <f t="shared" si="2"/>
        <v>42011</v>
      </c>
      <c r="B15" s="29"/>
      <c r="C15" s="30"/>
      <c r="D15" s="29"/>
      <c r="E15" s="2"/>
      <c r="F15" s="14">
        <f t="shared" si="3"/>
        <v>0</v>
      </c>
      <c r="G15" s="62">
        <f t="shared" si="1"/>
        <v>0</v>
      </c>
      <c r="H15" s="51">
        <f>MAX(IF($V$8,MAX(0,SUM(G$12:G14)+F15-$V$9/24),0),IF($V$5,IF(F15&gt;$V$6/24,F15-$V$6/24,0),0))</f>
        <v>0</v>
      </c>
      <c r="I15" s="31"/>
      <c r="J15" s="31"/>
      <c r="K15" s="31"/>
    </row>
    <row r="16" spans="1:11" ht="24" customHeight="1">
      <c r="A16" s="11">
        <f t="shared" si="2"/>
        <v>42012</v>
      </c>
      <c r="B16" s="29"/>
      <c r="C16" s="30"/>
      <c r="D16" s="29"/>
      <c r="E16" s="2"/>
      <c r="F16" s="14">
        <f t="shared" si="3"/>
        <v>0</v>
      </c>
      <c r="G16" s="62">
        <f t="shared" si="1"/>
        <v>0</v>
      </c>
      <c r="H16" s="51">
        <f>MAX(IF($V$8,MAX(0,SUM(G$12:G15)+F16-$V$9/24),0),IF($V$5,IF(F16&gt;$V$6/24,F16-$V$6/24,0),0))</f>
        <v>0</v>
      </c>
      <c r="I16" s="31"/>
      <c r="J16" s="31"/>
      <c r="K16" s="31"/>
    </row>
    <row r="17" spans="1:11" ht="24" customHeight="1">
      <c r="A17" s="11">
        <f t="shared" si="2"/>
        <v>42013</v>
      </c>
      <c r="B17" s="29"/>
      <c r="C17" s="30"/>
      <c r="D17" s="29"/>
      <c r="E17" s="2"/>
      <c r="F17" s="14">
        <f t="shared" si="3"/>
        <v>0</v>
      </c>
      <c r="G17" s="62">
        <f t="shared" si="1"/>
        <v>0</v>
      </c>
      <c r="H17" s="51">
        <f>MAX(IF($V$8,MAX(0,SUM(G$12:G16)+F17-$V$9/24),0),IF($V$5,IF(F17&gt;$V$6/24,F17-$V$6/24,0),0))</f>
        <v>0</v>
      </c>
      <c r="I17" s="31"/>
      <c r="J17" s="31"/>
      <c r="K17" s="31"/>
    </row>
    <row r="18" spans="1:11" ht="24" customHeight="1">
      <c r="A18" s="11">
        <f t="shared" si="2"/>
        <v>42014</v>
      </c>
      <c r="B18" s="29"/>
      <c r="C18" s="30"/>
      <c r="D18" s="29"/>
      <c r="E18" s="2"/>
      <c r="F18" s="14">
        <f t="shared" si="3"/>
        <v>0</v>
      </c>
      <c r="G18" s="62">
        <f t="shared" si="1"/>
        <v>0</v>
      </c>
      <c r="H18" s="51">
        <f>MAX(IF($V$8,MAX(0,SUM(G$12:G17)+F18-$V$9/24),0),IF($V$5,IF(F18&gt;$V$6/24,F18-$V$6/24,0),0))</f>
        <v>0</v>
      </c>
      <c r="I18" s="31"/>
      <c r="J18" s="31"/>
      <c r="K18" s="31"/>
    </row>
    <row r="19" spans="1:11" ht="24" customHeight="1">
      <c r="A19" s="11">
        <f t="shared" si="2"/>
        <v>42015</v>
      </c>
      <c r="B19" s="29"/>
      <c r="C19" s="30"/>
      <c r="D19" s="29"/>
      <c r="E19" s="2"/>
      <c r="F19" s="14">
        <f t="shared" si="3"/>
        <v>0</v>
      </c>
      <c r="G19" s="62">
        <f t="shared" si="1"/>
        <v>0</v>
      </c>
      <c r="H19" s="51">
        <f>MAX(IF($V$8,MAX(0,SUM(G$12:G18)+F19-$V$9/24),0),IF($V$5,IF(F19&gt;$V$6/24,F19-$V$6/24,0),0))</f>
        <v>0</v>
      </c>
      <c r="I19" s="31"/>
      <c r="J19" s="31"/>
      <c r="K19" s="31"/>
    </row>
    <row r="20" spans="1:11" ht="24" customHeight="1">
      <c r="A20" s="2"/>
      <c r="B20" s="2"/>
      <c r="C20" s="2"/>
      <c r="D20" s="2"/>
      <c r="F20" s="36" t="s">
        <v>24</v>
      </c>
      <c r="G20" s="52">
        <f>SUM(G13:G19)</f>
        <v>0.3611111111111111</v>
      </c>
      <c r="H20" s="52">
        <f>SUM(H13:H19)</f>
        <v>0</v>
      </c>
      <c r="I20" s="52">
        <f>SUM(I13:I19)</f>
        <v>0</v>
      </c>
      <c r="J20" s="52">
        <f>SUM(J13:J19)</f>
        <v>0</v>
      </c>
      <c r="K20" s="52">
        <f>SUM(K13:K19)</f>
        <v>0</v>
      </c>
    </row>
    <row r="21" ht="15" hidden="1"/>
    <row r="22" spans="1:19" ht="24" customHeight="1">
      <c r="A22" s="11">
        <f>A19+1</f>
        <v>42016</v>
      </c>
      <c r="B22" s="29"/>
      <c r="C22" s="30"/>
      <c r="D22" s="29"/>
      <c r="E22" s="2"/>
      <c r="F22" s="14">
        <f>ROUND((IF(OR(B22="",D22=""),0,IF(D22&lt;B22,D22+1-B22,D22-B22))-C22/1440)/(1/1440),0)*(1/1440)</f>
        <v>0</v>
      </c>
      <c r="G22" s="62">
        <f aca="true" t="shared" si="4" ref="G22:G28">F22-H22</f>
        <v>0</v>
      </c>
      <c r="H22" s="51">
        <f>MAX(IF($V$8,MAX(0,SUM(G$21:G21)+F22-$V$9/24),0),IF($V$5,IF(F22&gt;$V$6/24,F22-$V$6/24,0),0))</f>
        <v>0</v>
      </c>
      <c r="I22" s="31"/>
      <c r="J22" s="31"/>
      <c r="K22" s="31"/>
      <c r="M22" s="10"/>
      <c r="N22" s="10"/>
      <c r="O22" s="21"/>
      <c r="P22" s="10"/>
      <c r="Q22" s="10"/>
      <c r="R22" s="10"/>
      <c r="S22" s="10"/>
    </row>
    <row r="23" spans="1:11" ht="24" customHeight="1">
      <c r="A23" s="11">
        <f aca="true" t="shared" si="5" ref="A23:A28">A22+1</f>
        <v>42017</v>
      </c>
      <c r="B23" s="29"/>
      <c r="C23" s="30"/>
      <c r="D23" s="29"/>
      <c r="E23" s="2"/>
      <c r="F23" s="14">
        <f aca="true" t="shared" si="6" ref="F23:F28">ROUND((IF(OR(B23="",D23=""),0,IF(D23&lt;B23,D23+1-B23,D23-B23))-C23/1440)/(1/1440),0)*(1/1440)</f>
        <v>0</v>
      </c>
      <c r="G23" s="62">
        <f t="shared" si="4"/>
        <v>0</v>
      </c>
      <c r="H23" s="51">
        <f>MAX(IF($V$8,MAX(0,SUM(G$21:G22)+F23-$V$9/24),0),IF($V$5,IF(F23&gt;$V$6/24,F23-$V$6/24,0),0))</f>
        <v>0</v>
      </c>
      <c r="I23" s="31"/>
      <c r="J23" s="31"/>
      <c r="K23" s="31"/>
    </row>
    <row r="24" spans="1:11" ht="24" customHeight="1">
      <c r="A24" s="11">
        <f t="shared" si="5"/>
        <v>42018</v>
      </c>
      <c r="B24" s="29"/>
      <c r="C24" s="30"/>
      <c r="D24" s="29"/>
      <c r="E24" s="2"/>
      <c r="F24" s="14">
        <f t="shared" si="6"/>
        <v>0</v>
      </c>
      <c r="G24" s="62">
        <f t="shared" si="4"/>
        <v>0</v>
      </c>
      <c r="H24" s="51">
        <f>MAX(IF($V$8,MAX(0,SUM(G$21:G23)+F24-$V$9/24),0),IF($V$5,IF(F24&gt;$V$6/24,F24-$V$6/24,0),0))</f>
        <v>0</v>
      </c>
      <c r="I24" s="31"/>
      <c r="J24" s="31"/>
      <c r="K24" s="31"/>
    </row>
    <row r="25" spans="1:11" ht="24" customHeight="1">
      <c r="A25" s="11">
        <f t="shared" si="5"/>
        <v>42019</v>
      </c>
      <c r="B25" s="29"/>
      <c r="C25" s="30"/>
      <c r="D25" s="29"/>
      <c r="E25" s="2"/>
      <c r="F25" s="14">
        <f t="shared" si="6"/>
        <v>0</v>
      </c>
      <c r="G25" s="62">
        <f t="shared" si="4"/>
        <v>0</v>
      </c>
      <c r="H25" s="51">
        <f>MAX(IF($V$8,MAX(0,SUM(G$21:G24)+F25-$V$9/24),0),IF($V$5,IF(F25&gt;$V$6/24,F25-$V$6/24,0),0))</f>
        <v>0</v>
      </c>
      <c r="I25" s="31"/>
      <c r="J25" s="31"/>
      <c r="K25" s="31"/>
    </row>
    <row r="26" spans="1:11" ht="24" customHeight="1">
      <c r="A26" s="11">
        <f t="shared" si="5"/>
        <v>42020</v>
      </c>
      <c r="B26" s="29"/>
      <c r="C26" s="30"/>
      <c r="D26" s="29"/>
      <c r="E26" s="2"/>
      <c r="F26" s="14">
        <f t="shared" si="6"/>
        <v>0</v>
      </c>
      <c r="G26" s="62">
        <f t="shared" si="4"/>
        <v>0</v>
      </c>
      <c r="H26" s="51">
        <f>MAX(IF($V$8,MAX(0,SUM(G$21:G25)+F26-$V$9/24),0),IF($V$5,IF(F26&gt;$V$6/24,F26-$V$6/24,0),0))</f>
        <v>0</v>
      </c>
      <c r="I26" s="31"/>
      <c r="J26" s="31"/>
      <c r="K26" s="31"/>
    </row>
    <row r="27" spans="1:11" ht="24" customHeight="1">
      <c r="A27" s="11">
        <f t="shared" si="5"/>
        <v>42021</v>
      </c>
      <c r="B27" s="29"/>
      <c r="C27" s="30"/>
      <c r="D27" s="29"/>
      <c r="E27" s="2"/>
      <c r="F27" s="14">
        <f t="shared" si="6"/>
        <v>0</v>
      </c>
      <c r="G27" s="62">
        <f t="shared" si="4"/>
        <v>0</v>
      </c>
      <c r="H27" s="51">
        <f>MAX(IF($V$8,MAX(0,SUM(G$21:G26)+F27-$V$9/24),0),IF($V$5,IF(F27&gt;$V$6/24,F27-$V$6/24,0),0))</f>
        <v>0</v>
      </c>
      <c r="I27" s="31"/>
      <c r="J27" s="31"/>
      <c r="K27" s="31"/>
    </row>
    <row r="28" spans="1:11" ht="24" customHeight="1">
      <c r="A28" s="11">
        <f t="shared" si="5"/>
        <v>42022</v>
      </c>
      <c r="B28" s="29"/>
      <c r="C28" s="30"/>
      <c r="D28" s="29"/>
      <c r="E28" s="2"/>
      <c r="F28" s="14">
        <f t="shared" si="6"/>
        <v>0</v>
      </c>
      <c r="G28" s="62">
        <f t="shared" si="4"/>
        <v>0</v>
      </c>
      <c r="H28" s="51">
        <f>MAX(IF($V$8,MAX(0,SUM(G$21:G27)+F28-$V$9/24),0),IF($V$5,IF(F28&gt;$V$6/24,F28-$V$6/24,0),0))</f>
        <v>0</v>
      </c>
      <c r="I28" s="31"/>
      <c r="J28" s="31"/>
      <c r="K28" s="31"/>
    </row>
    <row r="29" spans="1:11" ht="24" customHeight="1">
      <c r="A29" s="2"/>
      <c r="B29" s="2"/>
      <c r="C29" s="2"/>
      <c r="D29" s="2"/>
      <c r="F29" s="36" t="s">
        <v>24</v>
      </c>
      <c r="G29" s="52">
        <f>SUM(G22:G28)</f>
        <v>0</v>
      </c>
      <c r="H29" s="52">
        <f>SUM(H22:H28)</f>
        <v>0</v>
      </c>
      <c r="I29" s="52">
        <f>SUM(I22:I28)</f>
        <v>0</v>
      </c>
      <c r="J29" s="52">
        <f>SUM(J22:J28)</f>
        <v>0</v>
      </c>
      <c r="K29" s="52">
        <f>SUM(K22:K28)</f>
        <v>0</v>
      </c>
    </row>
    <row r="30" spans="1:11" ht="24" customHeight="1">
      <c r="A30" s="2"/>
      <c r="B30" s="2"/>
      <c r="C30" s="2"/>
      <c r="D30" s="2"/>
      <c r="F30" s="36" t="s">
        <v>15</v>
      </c>
      <c r="G30" s="53">
        <f>ROUND((G20+G29)*24,2)</f>
        <v>8.67</v>
      </c>
      <c r="H30" s="53">
        <f>ROUND((H20+H29)*24,2)</f>
        <v>0</v>
      </c>
      <c r="I30" s="53">
        <f>ROUND((I20+I29)*24,2)</f>
        <v>0</v>
      </c>
      <c r="J30" s="53">
        <f>ROUND((J20+J29)*24,2)</f>
        <v>0</v>
      </c>
      <c r="K30" s="53">
        <f>ROUND((K20+K29)*24,2)</f>
        <v>0</v>
      </c>
    </row>
    <row r="31" spans="1:11" ht="24" customHeight="1">
      <c r="A31" s="2"/>
      <c r="B31" s="2"/>
      <c r="C31" s="2"/>
      <c r="D31" s="2"/>
      <c r="F31" s="36" t="s">
        <v>22</v>
      </c>
      <c r="G31" s="54">
        <v>15</v>
      </c>
      <c r="H31" s="54">
        <v>23</v>
      </c>
      <c r="I31" s="54">
        <v>15</v>
      </c>
      <c r="J31" s="54">
        <v>15</v>
      </c>
      <c r="K31" s="54">
        <v>15</v>
      </c>
    </row>
    <row r="32" spans="1:11" ht="24" customHeight="1">
      <c r="A32" s="93"/>
      <c r="B32" s="93"/>
      <c r="C32" s="93"/>
      <c r="D32" s="35"/>
      <c r="F32" s="36" t="s">
        <v>41</v>
      </c>
      <c r="G32" s="50">
        <f>ROUND(G31*G30,2)</f>
        <v>130.05</v>
      </c>
      <c r="H32" s="50">
        <f>ROUND(H31*H30,2)</f>
        <v>0</v>
      </c>
      <c r="I32" s="50">
        <f>ROUND(I31*I30,2)</f>
        <v>0</v>
      </c>
      <c r="J32" s="50">
        <f>ROUND(J31*J30,2)</f>
        <v>0</v>
      </c>
      <c r="K32" s="50">
        <f>ROUND(K31*K30,2)</f>
        <v>0</v>
      </c>
    </row>
    <row r="33" spans="1:11" ht="15">
      <c r="A33" s="92" t="s">
        <v>4</v>
      </c>
      <c r="B33" s="92"/>
      <c r="C33" s="92"/>
      <c r="D33" s="28" t="s">
        <v>0</v>
      </c>
      <c r="E33" s="2"/>
      <c r="G33" s="15"/>
      <c r="H33" s="15"/>
      <c r="I33" s="2"/>
      <c r="J33" s="2"/>
      <c r="K33" s="2"/>
    </row>
    <row r="34" spans="1:11" ht="26.25" customHeight="1">
      <c r="A34" s="93"/>
      <c r="B34" s="93"/>
      <c r="C34" s="93"/>
      <c r="D34" s="35"/>
      <c r="I34" s="22" t="s">
        <v>42</v>
      </c>
      <c r="J34" s="86">
        <f>SUM(G32:K32)</f>
        <v>130.05</v>
      </c>
      <c r="K34" s="86"/>
    </row>
    <row r="35" spans="1:11" ht="15">
      <c r="A35" s="92" t="s">
        <v>5</v>
      </c>
      <c r="B35" s="92"/>
      <c r="C35" s="92"/>
      <c r="D35" s="28" t="s">
        <v>0</v>
      </c>
      <c r="E35" s="2"/>
      <c r="F35" s="2"/>
      <c r="G35" s="2"/>
      <c r="H35" s="2"/>
      <c r="I35" s="2"/>
      <c r="J35" s="2"/>
      <c r="K35" s="2"/>
    </row>
    <row r="36" spans="1:11" ht="15">
      <c r="A36" s="2"/>
      <c r="B36" s="2"/>
      <c r="C36" s="2"/>
      <c r="D36" s="2"/>
      <c r="E36" s="2"/>
      <c r="F36" s="2"/>
      <c r="G36" s="2"/>
      <c r="H36" s="2"/>
      <c r="I36" s="2"/>
      <c r="J36" s="2"/>
      <c r="K36" s="2"/>
    </row>
  </sheetData>
  <sheetProtection/>
  <mergeCells count="13">
    <mergeCell ref="A1:K1"/>
    <mergeCell ref="A35:C35"/>
    <mergeCell ref="A33:C33"/>
    <mergeCell ref="A32:C32"/>
    <mergeCell ref="A34:C34"/>
    <mergeCell ref="A5:C5"/>
    <mergeCell ref="R2:S2"/>
    <mergeCell ref="M3:S3"/>
    <mergeCell ref="J34:K34"/>
    <mergeCell ref="G9:H9"/>
    <mergeCell ref="G7:K7"/>
    <mergeCell ref="G5:K5"/>
    <mergeCell ref="M2:N2"/>
  </mergeCells>
  <dataValidations count="1">
    <dataValidation type="time" allowBlank="1" showInputMessage="1" showErrorMessage="1" errorTitle="Incorrect Time Format" error="Please use the following format for entering the time: 12:00 AM" sqref="B13:B19 D13:D19 B22:B28 D22:D28">
      <formula1>0</formula1>
      <formula2>0.999988425925926</formula2>
    </dataValidation>
  </dataValidations>
  <hyperlinks>
    <hyperlink ref="U1" r:id="rId1" display="HELP"/>
    <hyperlink ref="A2" r:id="rId2" display="Timesheets by Vertex42.com"/>
  </hyperlinks>
  <printOptions horizontalCentered="1"/>
  <pageMargins left="0.5" right="0.5" top="0.5" bottom="1" header="0.5" footer="0.5"/>
  <pageSetup fitToHeight="1" fitToWidth="1" horizontalDpi="600" verticalDpi="600" orientation="portrait" r:id="rId5"/>
  <drawing r:id="rId4"/>
  <legacyDrawing r:id="rId3"/>
</worksheet>
</file>

<file path=xl/worksheets/sheet5.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4" sqref="A4"/>
    </sheetView>
  </sheetViews>
  <sheetFormatPr defaultColWidth="9.140625" defaultRowHeight="15"/>
  <cols>
    <col min="1" max="1" width="95.7109375" style="77" customWidth="1"/>
    <col min="2" max="16384" width="9.140625" style="77" customWidth="1"/>
  </cols>
  <sheetData>
    <row r="1" s="67" customFormat="1" ht="30">
      <c r="A1" s="66" t="s">
        <v>23</v>
      </c>
    </row>
    <row r="2" s="69" customFormat="1" ht="15">
      <c r="A2" s="68"/>
    </row>
    <row r="3" s="70" customFormat="1" ht="15">
      <c r="A3" s="71" t="s">
        <v>65</v>
      </c>
    </row>
    <row r="4" s="69" customFormat="1" ht="15">
      <c r="A4" s="68"/>
    </row>
    <row r="5" s="69" customFormat="1" ht="45">
      <c r="A5" s="72" t="s">
        <v>51</v>
      </c>
    </row>
    <row r="6" s="69" customFormat="1" ht="15">
      <c r="A6" s="72"/>
    </row>
    <row r="7" s="69" customFormat="1" ht="15">
      <c r="A7" s="73"/>
    </row>
    <row r="8" s="69" customFormat="1" ht="18">
      <c r="A8" s="74" t="s">
        <v>52</v>
      </c>
    </row>
    <row r="9" s="69" customFormat="1" ht="15.75">
      <c r="A9" s="75"/>
    </row>
    <row r="10" s="69" customFormat="1" ht="47.25">
      <c r="A10" s="76" t="s">
        <v>61</v>
      </c>
    </row>
    <row r="11" s="69" customFormat="1" ht="15.75">
      <c r="A11" s="75"/>
    </row>
    <row r="12" s="69" customFormat="1" ht="47.25">
      <c r="A12" s="76" t="s">
        <v>53</v>
      </c>
    </row>
    <row r="13" s="69" customFormat="1" ht="15">
      <c r="A13" s="72"/>
    </row>
    <row r="14" s="69" customFormat="1" ht="47.25">
      <c r="A14" s="76" t="s">
        <v>62</v>
      </c>
    </row>
    <row r="15" s="69" customFormat="1" ht="15">
      <c r="A15" s="68"/>
    </row>
    <row r="16" s="69" customFormat="1" ht="15"/>
    <row r="17" s="69" customFormat="1" ht="18">
      <c r="A17" s="74" t="s">
        <v>54</v>
      </c>
    </row>
    <row r="18" s="69" customFormat="1" ht="15">
      <c r="A18" s="72"/>
    </row>
    <row r="19" s="69" customFormat="1" ht="45.75">
      <c r="A19" s="72" t="s">
        <v>63</v>
      </c>
    </row>
    <row r="20" ht="15">
      <c r="A20" s="72"/>
    </row>
    <row r="21" ht="45.75">
      <c r="A21" s="72" t="s">
        <v>64</v>
      </c>
    </row>
    <row r="22" ht="15">
      <c r="A22" s="72"/>
    </row>
    <row r="23" ht="45">
      <c r="A23" s="72" t="s">
        <v>55</v>
      </c>
    </row>
    <row r="24" ht="15">
      <c r="A24" s="72"/>
    </row>
    <row r="25" ht="30">
      <c r="A25" s="72" t="s">
        <v>56</v>
      </c>
    </row>
    <row r="26" ht="15">
      <c r="A26" s="78" t="s">
        <v>66</v>
      </c>
    </row>
    <row r="27" ht="15">
      <c r="A27" s="72"/>
    </row>
    <row r="28" ht="15">
      <c r="A28" s="72"/>
    </row>
    <row r="29" s="69" customFormat="1" ht="18">
      <c r="A29" s="74" t="s">
        <v>57</v>
      </c>
    </row>
    <row r="31" ht="30">
      <c r="A31" s="72" t="s">
        <v>58</v>
      </c>
    </row>
    <row r="33" ht="30">
      <c r="A33" s="72" t="s">
        <v>59</v>
      </c>
    </row>
    <row r="35" ht="30">
      <c r="A35" s="72" t="s">
        <v>60</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Time Sheet with Break Minutes</dc:title>
  <dc:subject/>
  <dc:creator>Vertex42.com</dc:creator>
  <cp:keywords/>
  <dc:description>(c) 2010 Vertex42 LLC. All Rights Reserved.</dc:description>
  <cp:lastModifiedBy>Vertex42.com Templates</cp:lastModifiedBy>
  <cp:lastPrinted>2010-02-12T19:47:18Z</cp:lastPrinted>
  <dcterms:created xsi:type="dcterms:W3CDTF">2003-11-23T07:57:29Z</dcterms:created>
  <dcterms:modified xsi:type="dcterms:W3CDTF">2017-02-08T23:37:48Z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2.3.3</vt:lpwstr>
  </property>
</Properties>
</file>