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075" windowHeight="10485" activeTab="0"/>
  </bookViews>
  <sheets>
    <sheet name="Amortization" sheetId="1" r:id="rId1"/>
  </sheets>
  <externalReferences>
    <externalReference r:id="rId4"/>
  </externalReferences>
  <definedNames>
    <definedName name="eaf_cum_interest">OFFSET('Amortization'!$H$19,2,0,'Amortization'!$D$9,1)</definedName>
    <definedName name="eaf_cum_principal">OFFSET('Amortization'!$I$19,2,0,'Amortization'!$D$9,1)</definedName>
    <definedName name="eaf_years">OFFSET('Amortization'!$G$19,2,0,'Amortization'!$D$9,1)</definedName>
    <definedName name="_xlnm.Print_Area" localSheetId="0">'Amortization'!$A$1:$J$68</definedName>
    <definedName name="valuevx">42.314159</definedName>
    <definedName name="vertex42_copyright" hidden="1">"© 2005 Vertex42 LLC"</definedName>
    <definedName name="vertex42_id" hidden="1">"amortization-formulas.xls"</definedName>
    <definedName name="vertex42_title" hidden="1">"Excel Amortization Formulas"</definedName>
  </definedNames>
  <calcPr fullCalcOnLoad="1"/>
</workbook>
</file>

<file path=xl/comments1.xml><?xml version="1.0" encoding="utf-8"?>
<comments xmlns="http://schemas.openxmlformats.org/spreadsheetml/2006/main">
  <authors>
    <author>Jon</author>
  </authors>
  <commentList>
    <comment ref="J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<sst xmlns="http://schemas.openxmlformats.org/spreadsheetml/2006/main" count="35" uniqueCount="34">
  <si>
    <t>Excel Amortization Formulas</t>
  </si>
  <si>
    <t>Formula Help</t>
  </si>
  <si>
    <t>Inputs</t>
  </si>
  <si>
    <t>Loan Amount</t>
  </si>
  <si>
    <t>Annual Interest Rate</t>
  </si>
  <si>
    <t>Term of Loan in Years</t>
  </si>
  <si>
    <t>Summary</t>
  </si>
  <si>
    <t>Monthly Payment</t>
  </si>
  <si>
    <t># of Payments</t>
  </si>
  <si>
    <t>Total Payment</t>
  </si>
  <si>
    <t>Total Interest</t>
  </si>
  <si>
    <t>require the Analysis ToolPak add-in</t>
  </si>
  <si>
    <t>Month</t>
  </si>
  <si>
    <t>Payment</t>
  </si>
  <si>
    <t>Interest</t>
  </si>
  <si>
    <t>Principal</t>
  </si>
  <si>
    <t>Balance</t>
  </si>
  <si>
    <t>Year</t>
  </si>
  <si>
    <t>Cumulative Interest</t>
  </si>
  <si>
    <t>Cumulative Principal</t>
  </si>
  <si>
    <r>
      <t>PMT</t>
    </r>
    <r>
      <rPr>
        <sz val="10"/>
        <rFont val="Tahoma"/>
        <family val="2"/>
      </rPr>
      <t>(</t>
    </r>
    <r>
      <rPr>
        <b/>
        <sz val="10"/>
        <rFont val="Tahoma"/>
        <family val="2"/>
      </rPr>
      <t>r</t>
    </r>
    <r>
      <rPr>
        <sz val="10"/>
        <rFont val="Tahoma"/>
        <family val="2"/>
      </rPr>
      <t>,</t>
    </r>
    <r>
      <rPr>
        <b/>
        <sz val="10"/>
        <rFont val="Tahoma"/>
        <family val="2"/>
      </rPr>
      <t>N</t>
    </r>
    <r>
      <rPr>
        <sz val="10"/>
        <rFont val="Tahoma"/>
        <family val="2"/>
      </rPr>
      <t>,</t>
    </r>
    <r>
      <rPr>
        <b/>
        <sz val="10"/>
        <rFont val="Tahoma"/>
        <family val="2"/>
      </rPr>
      <t>L</t>
    </r>
    <r>
      <rPr>
        <sz val="10"/>
        <rFont val="Tahoma"/>
        <family val="2"/>
      </rPr>
      <t>)</t>
    </r>
  </si>
  <si>
    <r>
      <t>NPER</t>
    </r>
    <r>
      <rPr>
        <sz val="10"/>
        <rFont val="Tahoma"/>
        <family val="2"/>
      </rPr>
      <t>(</t>
    </r>
    <r>
      <rPr>
        <b/>
        <sz val="10"/>
        <rFont val="Tahoma"/>
        <family val="2"/>
      </rPr>
      <t>r</t>
    </r>
    <r>
      <rPr>
        <sz val="10"/>
        <rFont val="Tahoma"/>
        <family val="2"/>
      </rPr>
      <t>,</t>
    </r>
    <r>
      <rPr>
        <b/>
        <sz val="10"/>
        <rFont val="Tahoma"/>
        <family val="2"/>
      </rPr>
      <t>p</t>
    </r>
    <r>
      <rPr>
        <sz val="10"/>
        <rFont val="Tahoma"/>
        <family val="2"/>
      </rPr>
      <t>,</t>
    </r>
    <r>
      <rPr>
        <b/>
        <sz val="10"/>
        <rFont val="Tahoma"/>
        <family val="2"/>
      </rPr>
      <t>L</t>
    </r>
    <r>
      <rPr>
        <sz val="10"/>
        <rFont val="Tahoma"/>
        <family val="2"/>
      </rPr>
      <t>)</t>
    </r>
  </si>
  <si>
    <r>
      <t xml:space="preserve">NewBalance = </t>
    </r>
    <r>
      <rPr>
        <b/>
        <sz val="10"/>
        <rFont val="Tahoma"/>
        <family val="2"/>
      </rPr>
      <t>L</t>
    </r>
    <r>
      <rPr>
        <sz val="10"/>
        <rFont val="Tahoma"/>
        <family val="2"/>
      </rPr>
      <t>(1-((1+</t>
    </r>
    <r>
      <rPr>
        <b/>
        <sz val="10"/>
        <rFont val="Tahoma"/>
        <family val="2"/>
      </rPr>
      <t>r</t>
    </r>
    <r>
      <rPr>
        <sz val="10"/>
        <rFont val="Tahoma"/>
        <family val="2"/>
      </rPr>
      <t>)^</t>
    </r>
    <r>
      <rPr>
        <b/>
        <sz val="10"/>
        <rFont val="Tahoma"/>
        <family val="2"/>
      </rPr>
      <t>n</t>
    </r>
    <r>
      <rPr>
        <sz val="10"/>
        <rFont val="Tahoma"/>
        <family val="2"/>
      </rPr>
      <t>-1)/((1+</t>
    </r>
    <r>
      <rPr>
        <b/>
        <sz val="10"/>
        <rFont val="Tahoma"/>
        <family val="2"/>
      </rPr>
      <t>r</t>
    </r>
    <r>
      <rPr>
        <sz val="10"/>
        <rFont val="Tahoma"/>
        <family val="2"/>
      </rPr>
      <t>)^</t>
    </r>
    <r>
      <rPr>
        <b/>
        <sz val="10"/>
        <rFont val="Tahoma"/>
        <family val="2"/>
      </rPr>
      <t>N</t>
    </r>
    <r>
      <rPr>
        <sz val="10"/>
        <rFont val="Tahoma"/>
        <family val="2"/>
      </rPr>
      <t>-1)</t>
    </r>
  </si>
  <si>
    <r>
      <t>r</t>
    </r>
    <r>
      <rPr>
        <sz val="10"/>
        <rFont val="Tahoma"/>
        <family val="2"/>
      </rPr>
      <t xml:space="preserve"> : Monthly Interest Rate</t>
    </r>
  </si>
  <si>
    <r>
      <t>n</t>
    </r>
    <r>
      <rPr>
        <sz val="10"/>
        <rFont val="Tahoma"/>
        <family val="2"/>
      </rPr>
      <t xml:space="preserve"> : Number of Months</t>
    </r>
  </si>
  <si>
    <r>
      <t>N</t>
    </r>
    <r>
      <rPr>
        <sz val="10"/>
        <rFont val="Tahoma"/>
        <family val="2"/>
      </rPr>
      <t xml:space="preserve"> : Total Number of Months</t>
    </r>
  </si>
  <si>
    <r>
      <t>L</t>
    </r>
    <r>
      <rPr>
        <sz val="10"/>
        <rFont val="Tahoma"/>
        <family val="2"/>
      </rPr>
      <t xml:space="preserve"> : Loan Amount</t>
    </r>
  </si>
  <si>
    <r>
      <t>p</t>
    </r>
    <r>
      <rPr>
        <sz val="10"/>
        <rFont val="Tahoma"/>
        <family val="2"/>
      </rPr>
      <t xml:space="preserve"> : Monthly Payment</t>
    </r>
  </si>
  <si>
    <r>
      <t>Note:</t>
    </r>
    <r>
      <rPr>
        <sz val="10"/>
        <rFont val="Tahoma"/>
        <family val="2"/>
      </rPr>
      <t xml:space="preserve"> CUMIPMT &amp; CUMPRINC</t>
    </r>
  </si>
  <si>
    <r>
      <t>CUMIPMT</t>
    </r>
    <r>
      <rPr>
        <sz val="10"/>
        <rFont val="Tahoma"/>
        <family val="2"/>
      </rPr>
      <t>(</t>
    </r>
    <r>
      <rPr>
        <b/>
        <sz val="10"/>
        <rFont val="Tahoma"/>
        <family val="2"/>
      </rPr>
      <t>r</t>
    </r>
    <r>
      <rPr>
        <sz val="10"/>
        <rFont val="Tahoma"/>
        <family val="2"/>
      </rPr>
      <t>,</t>
    </r>
    <r>
      <rPr>
        <b/>
        <sz val="10"/>
        <rFont val="Tahoma"/>
        <family val="2"/>
      </rPr>
      <t>N</t>
    </r>
    <r>
      <rPr>
        <sz val="10"/>
        <rFont val="Tahoma"/>
        <family val="2"/>
      </rPr>
      <t>,</t>
    </r>
    <r>
      <rPr>
        <b/>
        <sz val="10"/>
        <rFont val="Tahoma"/>
        <family val="2"/>
      </rPr>
      <t>L</t>
    </r>
    <r>
      <rPr>
        <sz val="10"/>
        <rFont val="Tahoma"/>
        <family val="2"/>
      </rPr>
      <t>,1,</t>
    </r>
    <r>
      <rPr>
        <b/>
        <sz val="10"/>
        <rFont val="Tahoma"/>
        <family val="2"/>
      </rPr>
      <t>n</t>
    </r>
    <r>
      <rPr>
        <sz val="10"/>
        <rFont val="Tahoma"/>
        <family val="2"/>
      </rPr>
      <t>,0)</t>
    </r>
  </si>
  <si>
    <r>
      <t>CUMPRINC</t>
    </r>
    <r>
      <rPr>
        <sz val="10"/>
        <rFont val="Tahoma"/>
        <family val="2"/>
      </rPr>
      <t>(</t>
    </r>
    <r>
      <rPr>
        <b/>
        <sz val="10"/>
        <rFont val="Tahoma"/>
        <family val="2"/>
      </rPr>
      <t>r</t>
    </r>
    <r>
      <rPr>
        <sz val="10"/>
        <rFont val="Tahoma"/>
        <family val="2"/>
      </rPr>
      <t>,</t>
    </r>
    <r>
      <rPr>
        <b/>
        <sz val="10"/>
        <rFont val="Tahoma"/>
        <family val="2"/>
      </rPr>
      <t>N</t>
    </r>
    <r>
      <rPr>
        <sz val="10"/>
        <rFont val="Tahoma"/>
        <family val="2"/>
      </rPr>
      <t>,</t>
    </r>
    <r>
      <rPr>
        <b/>
        <sz val="10"/>
        <rFont val="Tahoma"/>
        <family val="2"/>
      </rPr>
      <t>L</t>
    </r>
    <r>
      <rPr>
        <sz val="10"/>
        <rFont val="Tahoma"/>
        <family val="2"/>
      </rPr>
      <t>,1,</t>
    </r>
    <r>
      <rPr>
        <b/>
        <sz val="10"/>
        <rFont val="Tahoma"/>
        <family val="2"/>
      </rPr>
      <t>n</t>
    </r>
    <r>
      <rPr>
        <sz val="10"/>
        <rFont val="Tahoma"/>
        <family val="2"/>
      </rPr>
      <t>,0)</t>
    </r>
  </si>
  <si>
    <t>© 2005 Vertex42 LLC</t>
  </si>
  <si>
    <t>[42]</t>
  </si>
  <si>
    <t>https://www.vertex42.com/ExcelArticles/amortization-formulas.html</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</si>
</sst>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_(\$* #,##0_);_(\$* \(#,##0\);_(\$* &quot;-&quot;??_);_(@_)"/>
  </numFmts>
  <fonts count="51">
    <font>
      <sz val="10"/>
      <name val="Tahoma"/>
      <family val="2"/>
    </font>
    <font>
      <sz val="10"/>
      <name val="Arial"/>
      <family val="0"/>
    </font>
    <font>
      <u val="single"/>
      <sz val="10"/>
      <color indexed="36"/>
      <name val="Arial"/>
      <family val="2"/>
    </font>
    <font>
      <u val="single"/>
      <sz val="10"/>
      <color indexed="12"/>
      <name val="Verdana"/>
      <family val="2"/>
    </font>
    <font>
      <sz val="8"/>
      <name val="Arial"/>
      <family val="2"/>
    </font>
    <font>
      <b/>
      <sz val="12"/>
      <name val="Tahoma"/>
      <family val="2"/>
    </font>
    <font>
      <b/>
      <sz val="10"/>
      <name val="Tahoma"/>
      <family val="2"/>
    </font>
    <font>
      <sz val="10"/>
      <color indexed="12"/>
      <name val="Tahoma"/>
      <family val="2"/>
    </font>
    <font>
      <sz val="8"/>
      <name val="Tahoma"/>
      <family val="2"/>
    </font>
    <font>
      <b/>
      <u val="single"/>
      <sz val="8"/>
      <name val="Tahoma"/>
      <family val="2"/>
    </font>
    <font>
      <b/>
      <sz val="8"/>
      <name val="Tahoma"/>
      <family val="2"/>
    </font>
    <font>
      <b/>
      <sz val="8"/>
      <color indexed="10"/>
      <name val="Tahoma"/>
      <family val="2"/>
    </font>
    <font>
      <u val="single"/>
      <sz val="8"/>
      <color indexed="12"/>
      <name val="Arial"/>
      <family val="2"/>
    </font>
    <font>
      <sz val="2"/>
      <color indexed="9"/>
      <name val="Tahoma"/>
      <family val="2"/>
    </font>
    <font>
      <b/>
      <sz val="18"/>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37"/>
      <name val="Calibri"/>
      <family val="2"/>
    </font>
    <font>
      <sz val="11"/>
      <color indexed="53"/>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8"/>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44"/>
      </left>
      <right style="medium">
        <color indexed="44"/>
      </right>
      <top style="medium">
        <color indexed="44"/>
      </top>
      <bottom style="medium">
        <color indexed="44"/>
      </bottom>
    </border>
    <border>
      <left>
        <color indexed="63"/>
      </left>
      <right>
        <color indexed="63"/>
      </right>
      <top>
        <color indexed="63"/>
      </top>
      <bottom style="medium">
        <color indexed="55"/>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4">
    <xf numFmtId="0" fontId="0" fillId="0" borderId="0" xfId="0" applyAlignment="1">
      <alignment/>
    </xf>
    <xf numFmtId="0" fontId="0" fillId="33" borderId="0" xfId="0" applyFont="1" applyFill="1" applyAlignment="1">
      <alignment/>
    </xf>
    <xf numFmtId="0" fontId="0" fillId="0" borderId="0" xfId="0" applyFont="1" applyAlignment="1">
      <alignment/>
    </xf>
    <xf numFmtId="0" fontId="5" fillId="0" borderId="0" xfId="0" applyFont="1" applyAlignment="1">
      <alignment/>
    </xf>
    <xf numFmtId="0" fontId="7" fillId="0" borderId="0" xfId="0" applyFont="1" applyAlignment="1">
      <alignment/>
    </xf>
    <xf numFmtId="0" fontId="6" fillId="34" borderId="0" xfId="0" applyFont="1" applyFill="1" applyAlignment="1">
      <alignment horizontal="left" indent="1"/>
    </xf>
    <xf numFmtId="0" fontId="0" fillId="34" borderId="0" xfId="0" applyFont="1" applyFill="1" applyAlignment="1">
      <alignment/>
    </xf>
    <xf numFmtId="0" fontId="0" fillId="0" borderId="0" xfId="0" applyFont="1" applyAlignment="1">
      <alignment horizontal="right" indent="1"/>
    </xf>
    <xf numFmtId="166" fontId="0" fillId="0" borderId="10" xfId="44" applyNumberFormat="1" applyFont="1" applyFill="1" applyBorder="1" applyAlignment="1">
      <alignment/>
    </xf>
    <xf numFmtId="10" fontId="0" fillId="0" borderId="10" xfId="59" applyNumberFormat="1" applyFont="1" applyFill="1" applyBorder="1" applyAlignment="1">
      <alignment/>
    </xf>
    <xf numFmtId="0" fontId="0" fillId="0" borderId="10" xfId="0" applyFont="1" applyFill="1" applyBorder="1" applyAlignment="1">
      <alignment/>
    </xf>
    <xf numFmtId="0" fontId="6" fillId="0" borderId="0" xfId="0" applyFont="1" applyAlignment="1">
      <alignment/>
    </xf>
    <xf numFmtId="8" fontId="0" fillId="35" borderId="0" xfId="0" applyNumberFormat="1" applyFont="1" applyFill="1" applyAlignment="1" applyProtection="1">
      <alignment/>
      <protection/>
    </xf>
    <xf numFmtId="0" fontId="0" fillId="35" borderId="0" xfId="59" applyNumberFormat="1" applyFont="1" applyFill="1" applyAlignment="1">
      <alignment horizontal="right"/>
    </xf>
    <xf numFmtId="0" fontId="0" fillId="0" borderId="0" xfId="0" applyFont="1" applyFill="1" applyBorder="1" applyAlignment="1">
      <alignment horizontal="right" indent="1"/>
    </xf>
    <xf numFmtId="43" fontId="0" fillId="0" borderId="0" xfId="0" applyNumberFormat="1" applyFont="1" applyAlignment="1">
      <alignment/>
    </xf>
    <xf numFmtId="10" fontId="0" fillId="0" borderId="0" xfId="59" applyNumberFormat="1" applyFont="1" applyAlignment="1">
      <alignment/>
    </xf>
    <xf numFmtId="0" fontId="6" fillId="34" borderId="11" xfId="0" applyFont="1" applyFill="1" applyBorder="1" applyAlignment="1">
      <alignment horizontal="center"/>
    </xf>
    <xf numFmtId="0" fontId="6" fillId="34" borderId="11" xfId="0" applyFont="1" applyFill="1" applyBorder="1" applyAlignment="1">
      <alignment horizontal="right"/>
    </xf>
    <xf numFmtId="0" fontId="6" fillId="34" borderId="11" xfId="0" applyFont="1" applyFill="1" applyBorder="1" applyAlignment="1">
      <alignment horizontal="right" wrapText="1"/>
    </xf>
    <xf numFmtId="0" fontId="0" fillId="0" borderId="0" xfId="0" applyFont="1" applyAlignment="1">
      <alignment/>
    </xf>
    <xf numFmtId="0" fontId="8" fillId="35" borderId="0" xfId="0" applyFont="1" applyFill="1" applyAlignment="1">
      <alignment horizontal="center"/>
    </xf>
    <xf numFmtId="7" fontId="8" fillId="35" borderId="0" xfId="0" applyNumberFormat="1" applyFont="1" applyFill="1" applyAlignment="1" applyProtection="1">
      <alignment/>
      <protection/>
    </xf>
    <xf numFmtId="0" fontId="8" fillId="0" borderId="0" xfId="0" applyFont="1" applyAlignment="1">
      <alignment horizontal="center"/>
    </xf>
    <xf numFmtId="4" fontId="8" fillId="0" borderId="0" xfId="0" applyNumberFormat="1" applyFont="1" applyAlignment="1">
      <alignment horizontal="right"/>
    </xf>
    <xf numFmtId="0" fontId="8" fillId="0" borderId="12" xfId="0" applyFont="1" applyBorder="1" applyAlignment="1">
      <alignment horizontal="center"/>
    </xf>
    <xf numFmtId="4" fontId="8" fillId="0" borderId="12" xfId="0" applyNumberFormat="1" applyFont="1" applyBorder="1" applyAlignment="1">
      <alignment horizontal="right"/>
    </xf>
    <xf numFmtId="7" fontId="0" fillId="0" borderId="0" xfId="0" applyNumberFormat="1" applyFont="1" applyAlignment="1">
      <alignment/>
    </xf>
    <xf numFmtId="0" fontId="8" fillId="0" borderId="0" xfId="0" applyFont="1" applyBorder="1" applyAlignment="1">
      <alignment horizontal="center"/>
    </xf>
    <xf numFmtId="0" fontId="4" fillId="0" borderId="0" xfId="0" applyFont="1" applyFill="1" applyBorder="1" applyAlignment="1">
      <alignment horizontal="right"/>
    </xf>
    <xf numFmtId="0" fontId="12" fillId="0" borderId="0" xfId="53" applyFont="1" applyAlignment="1" applyProtection="1">
      <alignment horizontal="left"/>
      <protection/>
    </xf>
    <xf numFmtId="0" fontId="13" fillId="0" borderId="0" xfId="0" applyFont="1" applyAlignment="1">
      <alignment/>
    </xf>
    <xf numFmtId="0" fontId="0" fillId="33" borderId="0" xfId="0" applyFont="1" applyFill="1" applyAlignment="1">
      <alignment/>
    </xf>
    <xf numFmtId="0" fontId="14" fillId="33"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17B4E"/>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FE5DC"/>
      <rgbColor rgb="00E0E3EC"/>
      <rgbColor rgb="003E70A1"/>
      <rgbColor rgb="0036ACA2"/>
      <rgbColor rgb="00AEC53D"/>
      <rgbColor rgb="00BBC1D5"/>
      <rgbColor rgb="007D89AF"/>
      <rgbColor rgb="004C577C"/>
      <rgbColor rgb="006A4A2F"/>
      <rgbColor rgb="00B2B2B2"/>
      <rgbColor rgb="00003366"/>
      <rgbColor rgb="0036AD36"/>
      <rgbColor rgb="001B571B"/>
      <rgbColor rgb="0058631F"/>
      <rgbColor rgb="0030374E"/>
      <rgbColor rgb="00D0B095"/>
      <rgbColor rgb="0023191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5"/>
          <c:w val="1"/>
          <c:h val="0.995"/>
        </c:manualLayout>
      </c:layout>
      <c:scatterChart>
        <c:scatterStyle val="smoothMarker"/>
        <c:varyColors val="0"/>
        <c:ser>
          <c:idx val="0"/>
          <c:order val="0"/>
          <c:tx>
            <c:strRef>
              <c:f>Amortization!$I$19</c:f>
              <c:strCache>
                <c:ptCount val="1"/>
                <c:pt idx="0">
                  <c:v>Cumulative Principal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[0]!eaf_years</c:f>
              <c:numCache/>
            </c:numRef>
          </c:xVal>
          <c:yVal>
            <c:numRef>
              <c:f>[0]!eaf_cum_principal</c:f>
              <c:numCache/>
            </c:numRef>
          </c:yVal>
          <c:smooth val="1"/>
        </c:ser>
        <c:ser>
          <c:idx val="1"/>
          <c:order val="1"/>
          <c:tx>
            <c:strRef>
              <c:f>Amortization!$H$19</c:f>
              <c:strCache>
                <c:ptCount val="1"/>
                <c:pt idx="0">
                  <c:v>Cumulative Interest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[0]!eaf_years</c:f>
              <c:numCache/>
            </c:numRef>
          </c:xVal>
          <c:yVal>
            <c:numRef>
              <c:f>[0]!eaf_cum_interest</c:f>
              <c:numCache/>
            </c:numRef>
          </c:yVal>
          <c:smooth val="1"/>
        </c:ser>
        <c:axId val="17985562"/>
        <c:axId val="32485715"/>
      </c:scatterChart>
      <c:valAx>
        <c:axId val="17985562"/>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12"/>
              <c:y val="-0.02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485715"/>
        <c:crosses val="autoZero"/>
        <c:crossBetween val="midCat"/>
        <c:dispUnits/>
      </c:valAx>
      <c:valAx>
        <c:axId val="32485715"/>
        <c:scaling>
          <c:orientation val="minMax"/>
          <c:min val="0"/>
        </c:scaling>
        <c:axPos val="l"/>
        <c:delete val="0"/>
        <c:numFmt formatCode="_(\$* #,##0_);_(\$* \(#,##0\);_(\$* &quot;-&quot;??_);_(@_)" sourceLinked="0"/>
        <c:majorTickMark val="out"/>
        <c:minorTickMark val="none"/>
        <c:tickLblPos val="nextTo"/>
        <c:spPr>
          <a:ln w="3175">
            <a:solidFill>
              <a:srgbClr val="000000"/>
            </a:solidFill>
          </a:ln>
        </c:spPr>
        <c:crossAx val="17985562"/>
        <c:crosses val="autoZero"/>
        <c:crossBetween val="midCat"/>
        <c:dispUnits/>
      </c:valAx>
      <c:spPr>
        <a:noFill/>
        <a:ln>
          <a:noFill/>
        </a:ln>
      </c:spPr>
    </c:plotArea>
    <c:legend>
      <c:legendPos val="r"/>
      <c:layout>
        <c:manualLayout>
          <c:xMode val="edge"/>
          <c:yMode val="edge"/>
          <c:x val="0.2055"/>
          <c:y val="0.14425"/>
          <c:w val="0.4275"/>
          <c:h val="0.20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21</xdr:row>
      <xdr:rowOff>0</xdr:rowOff>
    </xdr:from>
    <xdr:to>
      <xdr:col>6</xdr:col>
      <xdr:colOff>0</xdr:colOff>
      <xdr:row>32</xdr:row>
      <xdr:rowOff>0</xdr:rowOff>
    </xdr:to>
    <xdr:sp>
      <xdr:nvSpPr>
        <xdr:cNvPr id="1" name="Line 2"/>
        <xdr:cNvSpPr>
          <a:spLocks/>
        </xdr:cNvSpPr>
      </xdr:nvSpPr>
      <xdr:spPr>
        <a:xfrm flipV="1">
          <a:off x="3590925" y="3933825"/>
          <a:ext cx="371475" cy="1781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4</xdr:col>
      <xdr:colOff>638175</xdr:colOff>
      <xdr:row>2</xdr:row>
      <xdr:rowOff>133350</xdr:rowOff>
    </xdr:from>
    <xdr:to>
      <xdr:col>9</xdr:col>
      <xdr:colOff>847725</xdr:colOff>
      <xdr:row>15</xdr:row>
      <xdr:rowOff>57150</xdr:rowOff>
    </xdr:to>
    <xdr:graphicFrame>
      <xdr:nvGraphicFramePr>
        <xdr:cNvPr id="2" name="Chart 3"/>
        <xdr:cNvGraphicFramePr/>
      </xdr:nvGraphicFramePr>
      <xdr:xfrm>
        <a:off x="3314700" y="619125"/>
        <a:ext cx="3562350" cy="20669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381000</xdr:colOff>
      <xdr:row>0</xdr:row>
      <xdr:rowOff>0</xdr:rowOff>
    </xdr:from>
    <xdr:to>
      <xdr:col>10</xdr:col>
      <xdr:colOff>0</xdr:colOff>
      <xdr:row>1</xdr:row>
      <xdr:rowOff>0</xdr:rowOff>
    </xdr:to>
    <xdr:pic>
      <xdr:nvPicPr>
        <xdr:cNvPr id="3" name="Picture 1" descr="vertex42_logo_40px">
          <a:hlinkClick r:id="rId4"/>
        </xdr:cNvPr>
        <xdr:cNvPicPr preferRelativeResize="1">
          <a:picLocks noChangeAspect="1"/>
        </xdr:cNvPicPr>
      </xdr:nvPicPr>
      <xdr:blipFill>
        <a:blip r:embed="rId2"/>
        <a:stretch>
          <a:fillRect/>
        </a:stretch>
      </xdr:blipFill>
      <xdr:spPr>
        <a:xfrm>
          <a:off x="5591175" y="0"/>
          <a:ext cx="1343025" cy="295275"/>
        </a:xfrm>
        <a:prstGeom prst="rect">
          <a:avLst/>
        </a:prstGeom>
        <a:noFill/>
        <a:ln w="9525" cmpd="sng">
          <a:solidFill>
            <a:srgbClr val="EEEEEE"/>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Articles/amortization-formula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1"/>
  <sheetViews>
    <sheetView showGridLines="0" tabSelected="1" zoomScalePageLayoutView="0" workbookViewId="0" topLeftCell="A1">
      <selection activeCell="D7" sqref="D7"/>
    </sheetView>
  </sheetViews>
  <sheetFormatPr defaultColWidth="9.140625" defaultRowHeight="12.75"/>
  <cols>
    <col min="1" max="1" width="8.57421875" style="2" customWidth="1"/>
    <col min="2" max="2" width="9.421875" style="2" customWidth="1"/>
    <col min="3" max="3" width="9.8515625" style="2" customWidth="1"/>
    <col min="4" max="4" width="12.28125" style="2" customWidth="1"/>
    <col min="5" max="5" width="13.7109375" style="2" customWidth="1"/>
    <col min="6" max="6" width="5.57421875" style="2" customWidth="1"/>
    <col min="7" max="7" width="7.28125" style="2" customWidth="1"/>
    <col min="8" max="8" width="11.421875" style="2" customWidth="1"/>
    <col min="9" max="9" width="12.28125" style="2" customWidth="1"/>
    <col min="10" max="10" width="13.57421875" style="2" customWidth="1"/>
    <col min="11" max="11" width="9.140625" style="2" customWidth="1"/>
    <col min="12" max="12" width="9.8515625" style="2" customWidth="1"/>
    <col min="13" max="13" width="10.28125" style="2" customWidth="1"/>
    <col min="14" max="16384" width="9.140625" style="2" customWidth="1"/>
  </cols>
  <sheetData>
    <row r="1" spans="1:10" ht="23.25">
      <c r="A1" s="33" t="s">
        <v>0</v>
      </c>
      <c r="B1" s="32"/>
      <c r="C1" s="32"/>
      <c r="D1" s="32"/>
      <c r="E1" s="32"/>
      <c r="F1" s="32"/>
      <c r="G1" s="32"/>
      <c r="H1" s="32"/>
      <c r="I1" s="32"/>
      <c r="J1" s="32"/>
    </row>
    <row r="2" spans="1:12" ht="15">
      <c r="A2" s="30" t="s">
        <v>33</v>
      </c>
      <c r="J2" s="29" t="s">
        <v>31</v>
      </c>
      <c r="L2" s="3" t="s">
        <v>1</v>
      </c>
    </row>
    <row r="3" ht="12.75"/>
    <row r="4" ht="12.75">
      <c r="L4" s="4" t="s">
        <v>20</v>
      </c>
    </row>
    <row r="5" spans="2:12" ht="12.75">
      <c r="B5" s="5" t="s">
        <v>2</v>
      </c>
      <c r="C5" s="6"/>
      <c r="D5" s="6"/>
      <c r="L5" s="4" t="s">
        <v>21</v>
      </c>
    </row>
    <row r="6" ht="13.5" thickBot="1">
      <c r="L6" s="4" t="s">
        <v>29</v>
      </c>
    </row>
    <row r="7" spans="3:12" ht="13.5" thickBot="1">
      <c r="C7" s="7" t="s">
        <v>3</v>
      </c>
      <c r="D7" s="8">
        <v>125000</v>
      </c>
      <c r="L7" s="4" t="s">
        <v>30</v>
      </c>
    </row>
    <row r="8" spans="3:12" ht="13.5" thickBot="1">
      <c r="C8" s="7" t="s">
        <v>4</v>
      </c>
      <c r="D8" s="9">
        <v>0.07</v>
      </c>
      <c r="L8" s="2" t="s">
        <v>22</v>
      </c>
    </row>
    <row r="9" spans="3:4" ht="13.5" thickBot="1">
      <c r="C9" s="7" t="s">
        <v>5</v>
      </c>
      <c r="D9" s="10">
        <v>15</v>
      </c>
    </row>
    <row r="10" ht="12.75">
      <c r="L10" s="11" t="s">
        <v>23</v>
      </c>
    </row>
    <row r="11" spans="2:12" ht="12.75">
      <c r="B11" s="5" t="s">
        <v>6</v>
      </c>
      <c r="C11" s="6"/>
      <c r="D11" s="6"/>
      <c r="L11" s="11" t="s">
        <v>24</v>
      </c>
    </row>
    <row r="12" ht="12.75">
      <c r="L12" s="11" t="s">
        <v>25</v>
      </c>
    </row>
    <row r="13" spans="3:12" ht="12.75">
      <c r="C13" s="7" t="s">
        <v>7</v>
      </c>
      <c r="D13" s="12">
        <f>-PMT(D8/12,D9*12,D7)</f>
        <v>1123.535338565534</v>
      </c>
      <c r="L13" s="11" t="s">
        <v>26</v>
      </c>
    </row>
    <row r="14" spans="3:12" ht="12.75">
      <c r="C14" s="7" t="s">
        <v>8</v>
      </c>
      <c r="D14" s="13">
        <f>NPER(D8/12,D13,-D7)</f>
        <v>179.99999999999923</v>
      </c>
      <c r="L14" s="11" t="s">
        <v>27</v>
      </c>
    </row>
    <row r="15" spans="3:12" ht="12.75">
      <c r="C15" s="14" t="s">
        <v>9</v>
      </c>
      <c r="D15" s="12">
        <f>D13*D14</f>
        <v>202236.36094179525</v>
      </c>
      <c r="L15" s="15"/>
    </row>
    <row r="16" spans="3:12" ht="12.75">
      <c r="C16" s="14" t="s">
        <v>10</v>
      </c>
      <c r="D16" s="12">
        <f>-CUMIPMT(D8/12,D9*12,D7,1,D9*12,0)</f>
        <v>77236.36094179608</v>
      </c>
      <c r="J16" s="31" t="s">
        <v>32</v>
      </c>
      <c r="L16" s="11" t="s">
        <v>28</v>
      </c>
    </row>
    <row r="17" spans="4:12" ht="12.75">
      <c r="D17" s="16"/>
      <c r="L17" s="2" t="s">
        <v>11</v>
      </c>
    </row>
    <row r="18" ht="12.75">
      <c r="D18" s="16"/>
    </row>
    <row r="19" spans="1:10" ht="39" thickBot="1">
      <c r="A19" s="17" t="s">
        <v>12</v>
      </c>
      <c r="B19" s="18" t="s">
        <v>13</v>
      </c>
      <c r="C19" s="18" t="s">
        <v>14</v>
      </c>
      <c r="D19" s="18" t="s">
        <v>15</v>
      </c>
      <c r="E19" s="19" t="s">
        <v>16</v>
      </c>
      <c r="F19" s="20"/>
      <c r="G19" s="17" t="s">
        <v>17</v>
      </c>
      <c r="H19" s="19" t="s">
        <v>18</v>
      </c>
      <c r="I19" s="19" t="s">
        <v>19</v>
      </c>
      <c r="J19" s="19" t="s">
        <v>16</v>
      </c>
    </row>
    <row r="20" spans="1:10" ht="12.75">
      <c r="A20" s="21"/>
      <c r="B20" s="21"/>
      <c r="C20" s="21"/>
      <c r="D20" s="21"/>
      <c r="E20" s="22">
        <f>D7</f>
        <v>125000</v>
      </c>
      <c r="G20" s="21"/>
      <c r="H20" s="21"/>
      <c r="I20" s="21"/>
      <c r="J20" s="22">
        <f>D7</f>
        <v>125000</v>
      </c>
    </row>
    <row r="21" spans="1:13" ht="12.75">
      <c r="A21" s="23">
        <v>1</v>
      </c>
      <c r="B21" s="24">
        <f aca="true" t="shared" si="0" ref="B21:B84">IF(A21&gt;$D$14,"",$D$13)</f>
        <v>1123.535338565534</v>
      </c>
      <c r="C21" s="24">
        <f aca="true" t="shared" si="1" ref="C21:C84">IF(A21&gt;$D$14,"",$D$8/12*E20)</f>
        <v>729.1666666666667</v>
      </c>
      <c r="D21" s="24">
        <f aca="true" t="shared" si="2" ref="D21:D84">IF(A21&gt;$D$14,"",B21-C21)</f>
        <v>394.3686718988672</v>
      </c>
      <c r="E21" s="24">
        <f aca="true" t="shared" si="3" ref="E21:E84">IF(A21&gt;$D$14,"",E20-D21)</f>
        <v>124605.63132810114</v>
      </c>
      <c r="G21" s="25">
        <v>1</v>
      </c>
      <c r="H21" s="26">
        <f aca="true" t="shared" si="4" ref="H21:H50">IF(G21="","",-CUMIPMT($D$8/12,$D$9*12,$D$7,1,G21*12,0))</f>
        <v>8595.176660717487</v>
      </c>
      <c r="I21" s="26">
        <f aca="true" t="shared" si="5" ref="I21:I50">IF(G21="","",-CUMPRINC($D$8/12,$D$9*12,$D$7,1,G21*12,0))</f>
        <v>4887.2474020689215</v>
      </c>
      <c r="J21" s="26">
        <f aca="true" t="shared" si="6" ref="J21:J50">IF(G21="","",$D$7*(1-((1+$D$8/12)^(G21*12)-1)/((1+$D$8/12)^($D$9*12)-1)))</f>
        <v>120112.75259793109</v>
      </c>
      <c r="K21" s="27"/>
      <c r="M21" s="15"/>
    </row>
    <row r="22" spans="1:13" ht="12.75">
      <c r="A22" s="23">
        <v>2</v>
      </c>
      <c r="B22" s="24">
        <f t="shared" si="0"/>
        <v>1123.535338565534</v>
      </c>
      <c r="C22" s="24">
        <f t="shared" si="1"/>
        <v>726.8661827472566</v>
      </c>
      <c r="D22" s="24">
        <f t="shared" si="2"/>
        <v>396.6691558182773</v>
      </c>
      <c r="E22" s="24">
        <f t="shared" si="3"/>
        <v>124208.96217228286</v>
      </c>
      <c r="G22" s="28">
        <f aca="true" t="shared" si="7" ref="G22:G50">IF(G21&gt;=$D$9,"",G21+1)</f>
        <v>2</v>
      </c>
      <c r="H22" s="24">
        <f t="shared" si="4"/>
        <v>16837.05381157498</v>
      </c>
      <c r="I22" s="24">
        <f t="shared" si="5"/>
        <v>10127.794313997834</v>
      </c>
      <c r="J22" s="24">
        <f t="shared" si="6"/>
        <v>114872.20568600218</v>
      </c>
      <c r="K22" s="27"/>
      <c r="M22" s="15"/>
    </row>
    <row r="23" spans="1:11" ht="12.75">
      <c r="A23" s="23">
        <v>3</v>
      </c>
      <c r="B23" s="24">
        <f t="shared" si="0"/>
        <v>1123.535338565534</v>
      </c>
      <c r="C23" s="24">
        <f t="shared" si="1"/>
        <v>724.5522793383167</v>
      </c>
      <c r="D23" s="24">
        <f t="shared" si="2"/>
        <v>398.98305922721727</v>
      </c>
      <c r="E23" s="24">
        <f t="shared" si="3"/>
        <v>123809.97911305564</v>
      </c>
      <c r="G23" s="28">
        <f t="shared" si="7"/>
        <v>3</v>
      </c>
      <c r="H23" s="24">
        <f t="shared" si="4"/>
        <v>24700.091402438236</v>
      </c>
      <c r="I23" s="24">
        <f t="shared" si="5"/>
        <v>15747.180785920986</v>
      </c>
      <c r="J23" s="24">
        <f t="shared" si="6"/>
        <v>109252.81921407903</v>
      </c>
      <c r="K23" s="27"/>
    </row>
    <row r="24" spans="1:11" ht="12.75">
      <c r="A24" s="23">
        <v>4</v>
      </c>
      <c r="B24" s="24">
        <f t="shared" si="0"/>
        <v>1123.535338565534</v>
      </c>
      <c r="C24" s="24">
        <f t="shared" si="1"/>
        <v>722.2248781594913</v>
      </c>
      <c r="D24" s="24">
        <f t="shared" si="2"/>
        <v>401.3104604060427</v>
      </c>
      <c r="E24" s="24">
        <f t="shared" si="3"/>
        <v>123408.66865264959</v>
      </c>
      <c r="G24" s="28">
        <f t="shared" si="7"/>
        <v>4</v>
      </c>
      <c r="H24" s="24">
        <f t="shared" si="4"/>
        <v>32156.90309088374</v>
      </c>
      <c r="I24" s="24">
        <f t="shared" si="5"/>
        <v>21772.79316026189</v>
      </c>
      <c r="J24" s="24">
        <f t="shared" si="6"/>
        <v>103227.20683973814</v>
      </c>
      <c r="K24" s="27"/>
    </row>
    <row r="25" spans="1:11" ht="12.75">
      <c r="A25" s="23">
        <v>5</v>
      </c>
      <c r="B25" s="24">
        <f t="shared" si="0"/>
        <v>1123.535338565534</v>
      </c>
      <c r="C25" s="24">
        <f t="shared" si="1"/>
        <v>719.8839004737894</v>
      </c>
      <c r="D25" s="24">
        <f t="shared" si="2"/>
        <v>403.6514380917446</v>
      </c>
      <c r="E25" s="24">
        <f t="shared" si="3"/>
        <v>123005.01721455784</v>
      </c>
      <c r="G25" s="28">
        <f t="shared" si="7"/>
        <v>5</v>
      </c>
      <c r="H25" s="24">
        <f t="shared" si="4"/>
        <v>39178.1227735798</v>
      </c>
      <c r="I25" s="24">
        <f t="shared" si="5"/>
        <v>28233.99754035224</v>
      </c>
      <c r="J25" s="24">
        <f t="shared" si="6"/>
        <v>96766.00245964779</v>
      </c>
      <c r="K25" s="27"/>
    </row>
    <row r="26" spans="1:11" ht="12.75">
      <c r="A26" s="23">
        <v>6</v>
      </c>
      <c r="B26" s="24">
        <f t="shared" si="0"/>
        <v>1123.535338565534</v>
      </c>
      <c r="C26" s="24">
        <f t="shared" si="1"/>
        <v>717.5292670849208</v>
      </c>
      <c r="D26" s="24">
        <f t="shared" si="2"/>
        <v>406.0060714806132</v>
      </c>
      <c r="E26" s="24">
        <f t="shared" si="3"/>
        <v>122599.01114307722</v>
      </c>
      <c r="G26" s="28">
        <f t="shared" si="7"/>
        <v>6</v>
      </c>
      <c r="H26" s="24">
        <f t="shared" si="4"/>
        <v>45732.26146921046</v>
      </c>
      <c r="I26" s="24">
        <f t="shared" si="5"/>
        <v>35162.282907507986</v>
      </c>
      <c r="J26" s="24">
        <f t="shared" si="6"/>
        <v>89837.71709249205</v>
      </c>
      <c r="K26" s="27"/>
    </row>
    <row r="27" spans="1:11" ht="12.75">
      <c r="A27" s="23">
        <v>7</v>
      </c>
      <c r="B27" s="24">
        <f t="shared" si="0"/>
        <v>1123.535338565534</v>
      </c>
      <c r="C27" s="24">
        <f t="shared" si="1"/>
        <v>715.1608983346172</v>
      </c>
      <c r="D27" s="24">
        <f t="shared" si="2"/>
        <v>408.3744402309168</v>
      </c>
      <c r="E27" s="24">
        <f t="shared" si="3"/>
        <v>122190.6367028463</v>
      </c>
      <c r="G27" s="28">
        <f t="shared" si="7"/>
        <v>7</v>
      </c>
      <c r="H27" s="24">
        <f t="shared" si="4"/>
        <v>51785.55385545437</v>
      </c>
      <c r="I27" s="24">
        <f t="shared" si="5"/>
        <v>42591.414584050486</v>
      </c>
      <c r="J27" s="24">
        <f t="shared" si="6"/>
        <v>82408.58541594956</v>
      </c>
      <c r="K27" s="27"/>
    </row>
    <row r="28" spans="1:11" ht="12.75">
      <c r="A28" s="23">
        <v>8</v>
      </c>
      <c r="B28" s="24">
        <f t="shared" si="0"/>
        <v>1123.535338565534</v>
      </c>
      <c r="C28" s="24">
        <f t="shared" si="1"/>
        <v>712.7787140999368</v>
      </c>
      <c r="D28" s="24">
        <f t="shared" si="2"/>
        <v>410.75662446559716</v>
      </c>
      <c r="E28" s="24">
        <f t="shared" si="3"/>
        <v>121779.88007838071</v>
      </c>
      <c r="G28" s="28">
        <f t="shared" si="7"/>
        <v>8</v>
      </c>
      <c r="H28" s="24">
        <f t="shared" si="4"/>
        <v>57301.79371210939</v>
      </c>
      <c r="I28" s="24">
        <f t="shared" si="5"/>
        <v>50557.598790181866</v>
      </c>
      <c r="J28" s="24">
        <f t="shared" si="6"/>
        <v>74442.40120981818</v>
      </c>
      <c r="K28" s="27"/>
    </row>
    <row r="29" spans="1:11" ht="12.75">
      <c r="A29" s="23">
        <v>9</v>
      </c>
      <c r="B29" s="24">
        <f t="shared" si="0"/>
        <v>1123.535338565534</v>
      </c>
      <c r="C29" s="24">
        <f t="shared" si="1"/>
        <v>710.3826337905542</v>
      </c>
      <c r="D29" s="24">
        <f t="shared" si="2"/>
        <v>413.1527047749797</v>
      </c>
      <c r="E29" s="24">
        <f t="shared" si="3"/>
        <v>121366.72737360573</v>
      </c>
      <c r="G29" s="28">
        <f t="shared" si="7"/>
        <v>9</v>
      </c>
      <c r="H29" s="24">
        <f t="shared" si="4"/>
        <v>62242.15746838749</v>
      </c>
      <c r="I29" s="24">
        <f t="shared" si="5"/>
        <v>59099.65909669017</v>
      </c>
      <c r="J29" s="24">
        <f t="shared" si="6"/>
        <v>65900.3409033099</v>
      </c>
      <c r="K29" s="27"/>
    </row>
    <row r="30" spans="1:11" ht="12.75">
      <c r="A30" s="23">
        <v>10</v>
      </c>
      <c r="B30" s="24">
        <f t="shared" si="0"/>
        <v>1123.535338565534</v>
      </c>
      <c r="C30" s="24">
        <f t="shared" si="1"/>
        <v>707.9725763460334</v>
      </c>
      <c r="D30" s="24">
        <f t="shared" si="2"/>
        <v>415.56276221950054</v>
      </c>
      <c r="E30" s="24">
        <f t="shared" si="3"/>
        <v>120951.16461138622</v>
      </c>
      <c r="G30" s="28">
        <f t="shared" si="7"/>
        <v>10</v>
      </c>
      <c r="H30" s="24">
        <f t="shared" si="4"/>
        <v>66565.0149944293</v>
      </c>
      <c r="I30" s="24">
        <f t="shared" si="5"/>
        <v>68259.22563343479</v>
      </c>
      <c r="J30" s="24">
        <f t="shared" si="6"/>
        <v>56740.77436656529</v>
      </c>
      <c r="K30" s="27"/>
    </row>
    <row r="31" spans="1:11" ht="12.75">
      <c r="A31" s="23">
        <v>11</v>
      </c>
      <c r="B31" s="24">
        <f t="shared" si="0"/>
        <v>1123.535338565534</v>
      </c>
      <c r="C31" s="24">
        <f t="shared" si="1"/>
        <v>705.5484602330863</v>
      </c>
      <c r="D31" s="24">
        <f t="shared" si="2"/>
        <v>417.98687833244765</v>
      </c>
      <c r="E31" s="24">
        <f t="shared" si="3"/>
        <v>120533.17773305377</v>
      </c>
      <c r="G31" s="28">
        <f t="shared" si="7"/>
        <v>11</v>
      </c>
      <c r="H31" s="24">
        <f t="shared" si="4"/>
        <v>70225.72671492172</v>
      </c>
      <c r="I31" s="24">
        <f t="shared" si="5"/>
        <v>78080.93797572875</v>
      </c>
      <c r="J31" s="24">
        <f t="shared" si="6"/>
        <v>46919.062024271305</v>
      </c>
      <c r="K31" s="27"/>
    </row>
    <row r="32" spans="1:11" ht="12.75">
      <c r="A32" s="25">
        <v>12</v>
      </c>
      <c r="B32" s="26">
        <f t="shared" si="0"/>
        <v>1123.535338565534</v>
      </c>
      <c r="C32" s="26">
        <f t="shared" si="1"/>
        <v>703.1102034428137</v>
      </c>
      <c r="D32" s="26">
        <f t="shared" si="2"/>
        <v>420.42513512272023</v>
      </c>
      <c r="E32" s="26">
        <f t="shared" si="3"/>
        <v>120112.75259793106</v>
      </c>
      <c r="G32" s="28">
        <f t="shared" si="7"/>
        <v>12</v>
      </c>
      <c r="H32" s="24">
        <f t="shared" si="4"/>
        <v>73176.42605604308</v>
      </c>
      <c r="I32" s="24">
        <f t="shared" si="5"/>
        <v>88612.66269739381</v>
      </c>
      <c r="J32" s="24">
        <f t="shared" si="6"/>
        <v>36387.33730260624</v>
      </c>
      <c r="K32" s="27"/>
    </row>
    <row r="33" spans="1:11" ht="12.75">
      <c r="A33" s="23">
        <v>13</v>
      </c>
      <c r="B33" s="24">
        <f t="shared" si="0"/>
        <v>1123.535338565534</v>
      </c>
      <c r="C33" s="24">
        <f t="shared" si="1"/>
        <v>700.6577234879312</v>
      </c>
      <c r="D33" s="24">
        <f t="shared" si="2"/>
        <v>422.87761507760274</v>
      </c>
      <c r="E33" s="24">
        <f t="shared" si="3"/>
        <v>119689.87498285346</v>
      </c>
      <c r="G33" s="28">
        <f t="shared" si="7"/>
        <v>13</v>
      </c>
      <c r="H33" s="24">
        <f t="shared" si="4"/>
        <v>75365.78616547963</v>
      </c>
      <c r="I33" s="24">
        <f t="shared" si="5"/>
        <v>99905.72665074366</v>
      </c>
      <c r="J33" s="24">
        <f t="shared" si="6"/>
        <v>25094.27334925636</v>
      </c>
      <c r="K33" s="27"/>
    </row>
    <row r="34" spans="1:11" ht="12.75">
      <c r="A34" s="23">
        <v>14</v>
      </c>
      <c r="B34" s="24">
        <f t="shared" si="0"/>
        <v>1123.535338565534</v>
      </c>
      <c r="C34" s="24">
        <f t="shared" si="1"/>
        <v>698.1909373999786</v>
      </c>
      <c r="D34" s="24">
        <f t="shared" si="2"/>
        <v>425.3444011655554</v>
      </c>
      <c r="E34" s="24">
        <f t="shared" si="3"/>
        <v>119264.53058168791</v>
      </c>
      <c r="G34" s="28">
        <f t="shared" si="7"/>
        <v>14</v>
      </c>
      <c r="H34" s="24">
        <f t="shared" si="4"/>
        <v>76738.76976861389</v>
      </c>
      <c r="I34" s="24">
        <f t="shared" si="5"/>
        <v>112015.16711039582</v>
      </c>
      <c r="J34" s="24">
        <f t="shared" si="6"/>
        <v>12984.832889604197</v>
      </c>
      <c r="K34" s="27"/>
    </row>
    <row r="35" spans="1:11" ht="12.75">
      <c r="A35" s="23">
        <v>15</v>
      </c>
      <c r="B35" s="24">
        <f t="shared" si="0"/>
        <v>1123.535338565534</v>
      </c>
      <c r="C35" s="24">
        <f t="shared" si="1"/>
        <v>695.7097617265129</v>
      </c>
      <c r="D35" s="24">
        <f t="shared" si="2"/>
        <v>427.8255768390211</v>
      </c>
      <c r="E35" s="24">
        <f t="shared" si="3"/>
        <v>118836.70500484889</v>
      </c>
      <c r="G35" s="28">
        <f t="shared" si="7"/>
        <v>15</v>
      </c>
      <c r="H35" s="24">
        <f t="shared" si="4"/>
        <v>77236.36094179608</v>
      </c>
      <c r="I35" s="24">
        <f t="shared" si="5"/>
        <v>125000.00000000001</v>
      </c>
      <c r="J35" s="24">
        <f t="shared" si="6"/>
        <v>0</v>
      </c>
      <c r="K35" s="27"/>
    </row>
    <row r="36" spans="1:11" ht="12.75">
      <c r="A36" s="23">
        <v>16</v>
      </c>
      <c r="B36" s="24">
        <f t="shared" si="0"/>
        <v>1123.535338565534</v>
      </c>
      <c r="C36" s="24">
        <f t="shared" si="1"/>
        <v>693.2141125282852</v>
      </c>
      <c r="D36" s="24">
        <f t="shared" si="2"/>
        <v>430.3212260372487</v>
      </c>
      <c r="E36" s="24">
        <f t="shared" si="3"/>
        <v>118406.38377881164</v>
      </c>
      <c r="G36" s="28">
        <f t="shared" si="7"/>
      </c>
      <c r="H36" s="24">
        <f t="shared" si="4"/>
      </c>
      <c r="I36" s="24">
        <f t="shared" si="5"/>
      </c>
      <c r="J36" s="24">
        <f t="shared" si="6"/>
      </c>
      <c r="K36" s="27"/>
    </row>
    <row r="37" spans="1:10" ht="12.75">
      <c r="A37" s="23">
        <v>17</v>
      </c>
      <c r="B37" s="24">
        <f t="shared" si="0"/>
        <v>1123.535338565534</v>
      </c>
      <c r="C37" s="24">
        <f t="shared" si="1"/>
        <v>690.7039053764013</v>
      </c>
      <c r="D37" s="24">
        <f t="shared" si="2"/>
        <v>432.83143318913267</v>
      </c>
      <c r="E37" s="24">
        <f t="shared" si="3"/>
        <v>117973.5523456225</v>
      </c>
      <c r="G37" s="28">
        <f t="shared" si="7"/>
      </c>
      <c r="H37" s="24">
        <f t="shared" si="4"/>
      </c>
      <c r="I37" s="24">
        <f t="shared" si="5"/>
      </c>
      <c r="J37" s="24">
        <f t="shared" si="6"/>
      </c>
    </row>
    <row r="38" spans="1:10" ht="12.75">
      <c r="A38" s="23">
        <v>18</v>
      </c>
      <c r="B38" s="24">
        <f t="shared" si="0"/>
        <v>1123.535338565534</v>
      </c>
      <c r="C38" s="24">
        <f t="shared" si="1"/>
        <v>688.1790553494646</v>
      </c>
      <c r="D38" s="24">
        <f t="shared" si="2"/>
        <v>435.3562832160693</v>
      </c>
      <c r="E38" s="24">
        <f t="shared" si="3"/>
        <v>117538.19606240644</v>
      </c>
      <c r="G38" s="28">
        <f t="shared" si="7"/>
      </c>
      <c r="H38" s="24">
        <f t="shared" si="4"/>
      </c>
      <c r="I38" s="24">
        <f t="shared" si="5"/>
      </c>
      <c r="J38" s="24">
        <f t="shared" si="6"/>
      </c>
    </row>
    <row r="39" spans="1:10" ht="12.75">
      <c r="A39" s="23">
        <v>19</v>
      </c>
      <c r="B39" s="24">
        <f t="shared" si="0"/>
        <v>1123.535338565534</v>
      </c>
      <c r="C39" s="24">
        <f t="shared" si="1"/>
        <v>685.6394770307043</v>
      </c>
      <c r="D39" s="24">
        <f t="shared" si="2"/>
        <v>437.8958615348297</v>
      </c>
      <c r="E39" s="24">
        <f t="shared" si="3"/>
        <v>117100.30020087161</v>
      </c>
      <c r="G39" s="28">
        <f t="shared" si="7"/>
      </c>
      <c r="H39" s="24">
        <f t="shared" si="4"/>
      </c>
      <c r="I39" s="24">
        <f t="shared" si="5"/>
      </c>
      <c r="J39" s="24">
        <f t="shared" si="6"/>
      </c>
    </row>
    <row r="40" spans="1:10" ht="12.75">
      <c r="A40" s="23">
        <v>20</v>
      </c>
      <c r="B40" s="24">
        <f t="shared" si="0"/>
        <v>1123.535338565534</v>
      </c>
      <c r="C40" s="24">
        <f t="shared" si="1"/>
        <v>683.0850845050844</v>
      </c>
      <c r="D40" s="24">
        <f t="shared" si="2"/>
        <v>440.45025406044954</v>
      </c>
      <c r="E40" s="24">
        <f t="shared" si="3"/>
        <v>116659.84994681117</v>
      </c>
      <c r="G40" s="28">
        <f t="shared" si="7"/>
      </c>
      <c r="H40" s="24">
        <f t="shared" si="4"/>
      </c>
      <c r="I40" s="24">
        <f t="shared" si="5"/>
      </c>
      <c r="J40" s="24">
        <f t="shared" si="6"/>
      </c>
    </row>
    <row r="41" spans="1:10" ht="12.75">
      <c r="A41" s="23">
        <v>21</v>
      </c>
      <c r="B41" s="24">
        <f t="shared" si="0"/>
        <v>1123.535338565534</v>
      </c>
      <c r="C41" s="24">
        <f t="shared" si="1"/>
        <v>680.5157913563985</v>
      </c>
      <c r="D41" s="24">
        <f t="shared" si="2"/>
        <v>443.01954720913545</v>
      </c>
      <c r="E41" s="24">
        <f t="shared" si="3"/>
        <v>116216.83039960204</v>
      </c>
      <c r="G41" s="28">
        <f t="shared" si="7"/>
      </c>
      <c r="H41" s="24">
        <f t="shared" si="4"/>
      </c>
      <c r="I41" s="24">
        <f t="shared" si="5"/>
      </c>
      <c r="J41" s="24">
        <f t="shared" si="6"/>
      </c>
    </row>
    <row r="42" spans="1:10" ht="12.75">
      <c r="A42" s="23">
        <v>22</v>
      </c>
      <c r="B42" s="24">
        <f t="shared" si="0"/>
        <v>1123.535338565534</v>
      </c>
      <c r="C42" s="24">
        <f t="shared" si="1"/>
        <v>677.9315106643453</v>
      </c>
      <c r="D42" s="24">
        <f t="shared" si="2"/>
        <v>445.60382790118865</v>
      </c>
      <c r="E42" s="24">
        <f t="shared" si="3"/>
        <v>115771.22657170086</v>
      </c>
      <c r="G42" s="28">
        <f t="shared" si="7"/>
      </c>
      <c r="H42" s="24">
        <f t="shared" si="4"/>
      </c>
      <c r="I42" s="24">
        <f t="shared" si="5"/>
      </c>
      <c r="J42" s="24">
        <f t="shared" si="6"/>
      </c>
    </row>
    <row r="43" spans="1:10" ht="12.75">
      <c r="A43" s="23">
        <v>23</v>
      </c>
      <c r="B43" s="24">
        <f t="shared" si="0"/>
        <v>1123.535338565534</v>
      </c>
      <c r="C43" s="24">
        <f t="shared" si="1"/>
        <v>675.3321550015884</v>
      </c>
      <c r="D43" s="24">
        <f t="shared" si="2"/>
        <v>448.2031835639456</v>
      </c>
      <c r="E43" s="24">
        <f t="shared" si="3"/>
        <v>115323.0233881369</v>
      </c>
      <c r="G43" s="28">
        <f t="shared" si="7"/>
      </c>
      <c r="H43" s="24">
        <f t="shared" si="4"/>
      </c>
      <c r="I43" s="24">
        <f t="shared" si="5"/>
      </c>
      <c r="J43" s="24">
        <f t="shared" si="6"/>
      </c>
    </row>
    <row r="44" spans="1:10" ht="12.75">
      <c r="A44" s="23">
        <v>24</v>
      </c>
      <c r="B44" s="24">
        <f t="shared" si="0"/>
        <v>1123.535338565534</v>
      </c>
      <c r="C44" s="24">
        <f t="shared" si="1"/>
        <v>672.7176364307986</v>
      </c>
      <c r="D44" s="24">
        <f t="shared" si="2"/>
        <v>450.8177021347353</v>
      </c>
      <c r="E44" s="24">
        <f t="shared" si="3"/>
        <v>114872.20568600217</v>
      </c>
      <c r="G44" s="28">
        <f t="shared" si="7"/>
      </c>
      <c r="H44" s="24">
        <f t="shared" si="4"/>
      </c>
      <c r="I44" s="24">
        <f t="shared" si="5"/>
      </c>
      <c r="J44" s="24">
        <f t="shared" si="6"/>
      </c>
    </row>
    <row r="45" spans="1:10" ht="12.75">
      <c r="A45" s="23">
        <v>25</v>
      </c>
      <c r="B45" s="24">
        <f t="shared" si="0"/>
        <v>1123.535338565534</v>
      </c>
      <c r="C45" s="24">
        <f t="shared" si="1"/>
        <v>670.0878665016794</v>
      </c>
      <c r="D45" s="24">
        <f t="shared" si="2"/>
        <v>453.44747206385455</v>
      </c>
      <c r="E45" s="24">
        <f t="shared" si="3"/>
        <v>114418.75821393832</v>
      </c>
      <c r="G45" s="28">
        <f t="shared" si="7"/>
      </c>
      <c r="H45" s="24">
        <f t="shared" si="4"/>
      </c>
      <c r="I45" s="24">
        <f t="shared" si="5"/>
      </c>
      <c r="J45" s="24">
        <f t="shared" si="6"/>
      </c>
    </row>
    <row r="46" spans="1:10" ht="12.75">
      <c r="A46" s="23">
        <v>26</v>
      </c>
      <c r="B46" s="24">
        <f t="shared" si="0"/>
        <v>1123.535338565534</v>
      </c>
      <c r="C46" s="24">
        <f t="shared" si="1"/>
        <v>667.4427562479735</v>
      </c>
      <c r="D46" s="24">
        <f t="shared" si="2"/>
        <v>456.0925823175604</v>
      </c>
      <c r="E46" s="24">
        <f t="shared" si="3"/>
        <v>113962.66563162075</v>
      </c>
      <c r="G46" s="28">
        <f t="shared" si="7"/>
      </c>
      <c r="H46" s="24">
        <f t="shared" si="4"/>
      </c>
      <c r="I46" s="24">
        <f t="shared" si="5"/>
      </c>
      <c r="J46" s="24">
        <f t="shared" si="6"/>
      </c>
    </row>
    <row r="47" spans="1:10" ht="12.75">
      <c r="A47" s="23">
        <v>27</v>
      </c>
      <c r="B47" s="24">
        <f t="shared" si="0"/>
        <v>1123.535338565534</v>
      </c>
      <c r="C47" s="24">
        <f t="shared" si="1"/>
        <v>664.7822161844545</v>
      </c>
      <c r="D47" s="24">
        <f t="shared" si="2"/>
        <v>458.7531223810795</v>
      </c>
      <c r="E47" s="24">
        <f t="shared" si="3"/>
        <v>113503.91250923967</v>
      </c>
      <c r="G47" s="28">
        <f t="shared" si="7"/>
      </c>
      <c r="H47" s="24">
        <f t="shared" si="4"/>
      </c>
      <c r="I47" s="24">
        <f t="shared" si="5"/>
      </c>
      <c r="J47" s="24">
        <f t="shared" si="6"/>
      </c>
    </row>
    <row r="48" spans="1:10" ht="12.75">
      <c r="A48" s="23">
        <v>28</v>
      </c>
      <c r="B48" s="24">
        <f t="shared" si="0"/>
        <v>1123.535338565534</v>
      </c>
      <c r="C48" s="24">
        <f t="shared" si="1"/>
        <v>662.1061563038982</v>
      </c>
      <c r="D48" s="24">
        <f t="shared" si="2"/>
        <v>461.4291822616358</v>
      </c>
      <c r="E48" s="24">
        <f t="shared" si="3"/>
        <v>113042.48332697804</v>
      </c>
      <c r="G48" s="28">
        <f t="shared" si="7"/>
      </c>
      <c r="H48" s="24">
        <f t="shared" si="4"/>
      </c>
      <c r="I48" s="24">
        <f t="shared" si="5"/>
      </c>
      <c r="J48" s="24">
        <f t="shared" si="6"/>
      </c>
    </row>
    <row r="49" spans="1:10" ht="12.75">
      <c r="A49" s="23">
        <v>29</v>
      </c>
      <c r="B49" s="24">
        <f t="shared" si="0"/>
        <v>1123.535338565534</v>
      </c>
      <c r="C49" s="24">
        <f t="shared" si="1"/>
        <v>659.4144860740386</v>
      </c>
      <c r="D49" s="24">
        <f t="shared" si="2"/>
        <v>464.1208524914954</v>
      </c>
      <c r="E49" s="24">
        <f t="shared" si="3"/>
        <v>112578.36247448654</v>
      </c>
      <c r="G49" s="28">
        <f t="shared" si="7"/>
      </c>
      <c r="H49" s="24">
        <f t="shared" si="4"/>
      </c>
      <c r="I49" s="24">
        <f t="shared" si="5"/>
      </c>
      <c r="J49" s="24">
        <f t="shared" si="6"/>
      </c>
    </row>
    <row r="50" spans="1:10" ht="12.75">
      <c r="A50" s="23">
        <v>30</v>
      </c>
      <c r="B50" s="24">
        <f t="shared" si="0"/>
        <v>1123.535338565534</v>
      </c>
      <c r="C50" s="24">
        <f t="shared" si="1"/>
        <v>656.7071144345049</v>
      </c>
      <c r="D50" s="24">
        <f t="shared" si="2"/>
        <v>466.82822413102906</v>
      </c>
      <c r="E50" s="24">
        <f t="shared" si="3"/>
        <v>112111.53425035551</v>
      </c>
      <c r="G50" s="28">
        <f t="shared" si="7"/>
      </c>
      <c r="H50" s="24">
        <f t="shared" si="4"/>
      </c>
      <c r="I50" s="24">
        <f t="shared" si="5"/>
      </c>
      <c r="J50" s="24">
        <f t="shared" si="6"/>
      </c>
    </row>
    <row r="51" spans="1:10" ht="12.75">
      <c r="A51" s="23">
        <v>31</v>
      </c>
      <c r="B51" s="24">
        <f t="shared" si="0"/>
        <v>1123.535338565534</v>
      </c>
      <c r="C51" s="24">
        <f t="shared" si="1"/>
        <v>653.9839497937405</v>
      </c>
      <c r="D51" s="24">
        <f t="shared" si="2"/>
        <v>469.5513887717934</v>
      </c>
      <c r="E51" s="24">
        <f t="shared" si="3"/>
        <v>111641.98286158372</v>
      </c>
      <c r="G51" s="1"/>
      <c r="H51" s="1"/>
      <c r="I51" s="1"/>
      <c r="J51" s="1"/>
    </row>
    <row r="52" spans="1:5" ht="12.75">
      <c r="A52" s="23">
        <v>32</v>
      </c>
      <c r="B52" s="24">
        <f t="shared" si="0"/>
        <v>1123.535338565534</v>
      </c>
      <c r="C52" s="24">
        <f t="shared" si="1"/>
        <v>651.244900025905</v>
      </c>
      <c r="D52" s="24">
        <f t="shared" si="2"/>
        <v>472.2904385396289</v>
      </c>
      <c r="E52" s="24">
        <f t="shared" si="3"/>
        <v>111169.69242304409</v>
      </c>
    </row>
    <row r="53" spans="1:5" ht="12.75">
      <c r="A53" s="23">
        <v>33</v>
      </c>
      <c r="B53" s="24">
        <f t="shared" si="0"/>
        <v>1123.535338565534</v>
      </c>
      <c r="C53" s="24">
        <f t="shared" si="1"/>
        <v>648.4898724677572</v>
      </c>
      <c r="D53" s="24">
        <f t="shared" si="2"/>
        <v>475.04546609777674</v>
      </c>
      <c r="E53" s="24">
        <f t="shared" si="3"/>
        <v>110694.64695694632</v>
      </c>
    </row>
    <row r="54" spans="1:5" ht="12.75">
      <c r="A54" s="23">
        <v>34</v>
      </c>
      <c r="B54" s="24">
        <f t="shared" si="0"/>
        <v>1123.535338565534</v>
      </c>
      <c r="C54" s="24">
        <f t="shared" si="1"/>
        <v>645.7187739155203</v>
      </c>
      <c r="D54" s="24">
        <f t="shared" si="2"/>
        <v>477.8165646500137</v>
      </c>
      <c r="E54" s="24">
        <f t="shared" si="3"/>
        <v>110216.83039229631</v>
      </c>
    </row>
    <row r="55" spans="1:5" ht="12.75">
      <c r="A55" s="23">
        <v>35</v>
      </c>
      <c r="B55" s="24">
        <f t="shared" si="0"/>
        <v>1123.535338565534</v>
      </c>
      <c r="C55" s="24">
        <f t="shared" si="1"/>
        <v>642.9315106217285</v>
      </c>
      <c r="D55" s="24">
        <f t="shared" si="2"/>
        <v>480.6038279438054</v>
      </c>
      <c r="E55" s="24">
        <f t="shared" si="3"/>
        <v>109736.2265643525</v>
      </c>
    </row>
    <row r="56" spans="1:5" ht="12.75">
      <c r="A56" s="23">
        <v>36</v>
      </c>
      <c r="B56" s="24">
        <f t="shared" si="0"/>
        <v>1123.535338565534</v>
      </c>
      <c r="C56" s="24">
        <f t="shared" si="1"/>
        <v>640.1279882920563</v>
      </c>
      <c r="D56" s="24">
        <f t="shared" si="2"/>
        <v>483.4073502734776</v>
      </c>
      <c r="E56" s="24">
        <f t="shared" si="3"/>
        <v>109252.81921407902</v>
      </c>
    </row>
    <row r="57" spans="1:5" ht="12.75">
      <c r="A57" s="23">
        <v>37</v>
      </c>
      <c r="B57" s="24">
        <f t="shared" si="0"/>
        <v>1123.535338565534</v>
      </c>
      <c r="C57" s="24">
        <f t="shared" si="1"/>
        <v>637.3081120821276</v>
      </c>
      <c r="D57" s="24">
        <f t="shared" si="2"/>
        <v>486.2272264834063</v>
      </c>
      <c r="E57" s="24">
        <f t="shared" si="3"/>
        <v>108766.59198759562</v>
      </c>
    </row>
    <row r="58" spans="1:5" ht="12.75">
      <c r="A58" s="23">
        <v>38</v>
      </c>
      <c r="B58" s="24">
        <f t="shared" si="0"/>
        <v>1123.535338565534</v>
      </c>
      <c r="C58" s="24">
        <f t="shared" si="1"/>
        <v>634.4717865943078</v>
      </c>
      <c r="D58" s="24">
        <f t="shared" si="2"/>
        <v>489.06355197122616</v>
      </c>
      <c r="E58" s="24">
        <f t="shared" si="3"/>
        <v>108277.5284356244</v>
      </c>
    </row>
    <row r="59" spans="1:5" ht="12.75">
      <c r="A59" s="23">
        <v>39</v>
      </c>
      <c r="B59" s="24">
        <f t="shared" si="0"/>
        <v>1123.535338565534</v>
      </c>
      <c r="C59" s="24">
        <f t="shared" si="1"/>
        <v>631.6189158744756</v>
      </c>
      <c r="D59" s="24">
        <f t="shared" si="2"/>
        <v>491.9164226910583</v>
      </c>
      <c r="E59" s="24">
        <f t="shared" si="3"/>
        <v>107785.61201293333</v>
      </c>
    </row>
    <row r="60" spans="1:5" ht="12.75">
      <c r="A60" s="23">
        <v>40</v>
      </c>
      <c r="B60" s="24">
        <f t="shared" si="0"/>
        <v>1123.535338565534</v>
      </c>
      <c r="C60" s="24">
        <f t="shared" si="1"/>
        <v>628.7494034087778</v>
      </c>
      <c r="D60" s="24">
        <f t="shared" si="2"/>
        <v>494.7859351567562</v>
      </c>
      <c r="E60" s="24">
        <f t="shared" si="3"/>
        <v>107290.82607777657</v>
      </c>
    </row>
    <row r="61" spans="1:5" ht="12.75">
      <c r="A61" s="23">
        <v>41</v>
      </c>
      <c r="B61" s="24">
        <f t="shared" si="0"/>
        <v>1123.535338565534</v>
      </c>
      <c r="C61" s="24">
        <f t="shared" si="1"/>
        <v>625.8631521203633</v>
      </c>
      <c r="D61" s="24">
        <f t="shared" si="2"/>
        <v>497.6721864451706</v>
      </c>
      <c r="E61" s="24">
        <f t="shared" si="3"/>
        <v>106793.1538913314</v>
      </c>
    </row>
    <row r="62" spans="1:5" ht="12.75">
      <c r="A62" s="23">
        <v>42</v>
      </c>
      <c r="B62" s="24">
        <f t="shared" si="0"/>
        <v>1123.535338565534</v>
      </c>
      <c r="C62" s="24">
        <f t="shared" si="1"/>
        <v>622.9600643660999</v>
      </c>
      <c r="D62" s="24">
        <f t="shared" si="2"/>
        <v>500.57527419943403</v>
      </c>
      <c r="E62" s="24">
        <f t="shared" si="3"/>
        <v>106292.57861713196</v>
      </c>
    </row>
    <row r="63" spans="1:5" ht="12.75">
      <c r="A63" s="23">
        <v>43</v>
      </c>
      <c r="B63" s="24">
        <f t="shared" si="0"/>
        <v>1123.535338565534</v>
      </c>
      <c r="C63" s="24">
        <f t="shared" si="1"/>
        <v>620.0400419332698</v>
      </c>
      <c r="D63" s="24">
        <f t="shared" si="2"/>
        <v>503.49529663226417</v>
      </c>
      <c r="E63" s="24">
        <f t="shared" si="3"/>
        <v>105789.0833204997</v>
      </c>
    </row>
    <row r="64" spans="1:5" ht="12.75">
      <c r="A64" s="23">
        <v>44</v>
      </c>
      <c r="B64" s="24">
        <f t="shared" si="0"/>
        <v>1123.535338565534</v>
      </c>
      <c r="C64" s="24">
        <f t="shared" si="1"/>
        <v>617.1029860362484</v>
      </c>
      <c r="D64" s="24">
        <f t="shared" si="2"/>
        <v>506.4323525292856</v>
      </c>
      <c r="E64" s="24">
        <f t="shared" si="3"/>
        <v>105282.65096797042</v>
      </c>
    </row>
    <row r="65" spans="1:5" ht="12.75">
      <c r="A65" s="23">
        <v>45</v>
      </c>
      <c r="B65" s="24">
        <f t="shared" si="0"/>
        <v>1123.535338565534</v>
      </c>
      <c r="C65" s="24">
        <f t="shared" si="1"/>
        <v>614.1487973131608</v>
      </c>
      <c r="D65" s="24">
        <f t="shared" si="2"/>
        <v>509.38654125237315</v>
      </c>
      <c r="E65" s="24">
        <f t="shared" si="3"/>
        <v>104773.26442671804</v>
      </c>
    </row>
    <row r="66" spans="1:5" ht="12.75">
      <c r="A66" s="23">
        <v>46</v>
      </c>
      <c r="B66" s="24">
        <f t="shared" si="0"/>
        <v>1123.535338565534</v>
      </c>
      <c r="C66" s="24">
        <f t="shared" si="1"/>
        <v>611.177375822522</v>
      </c>
      <c r="D66" s="24">
        <f t="shared" si="2"/>
        <v>512.357962743012</v>
      </c>
      <c r="E66" s="24">
        <f t="shared" si="3"/>
        <v>104260.90646397503</v>
      </c>
    </row>
    <row r="67" spans="1:5" ht="12.75">
      <c r="A67" s="23">
        <v>47</v>
      </c>
      <c r="B67" s="24">
        <f t="shared" si="0"/>
        <v>1123.535338565534</v>
      </c>
      <c r="C67" s="24">
        <f t="shared" si="1"/>
        <v>608.1886210398544</v>
      </c>
      <c r="D67" s="24">
        <f t="shared" si="2"/>
        <v>515.3467175256795</v>
      </c>
      <c r="E67" s="24">
        <f t="shared" si="3"/>
        <v>103745.55974644935</v>
      </c>
    </row>
    <row r="68" spans="1:5" ht="12.75">
      <c r="A68" s="23">
        <v>48</v>
      </c>
      <c r="B68" s="24">
        <f t="shared" si="0"/>
        <v>1123.535338565534</v>
      </c>
      <c r="C68" s="24">
        <f t="shared" si="1"/>
        <v>605.1824318542879</v>
      </c>
      <c r="D68" s="24">
        <f t="shared" si="2"/>
        <v>518.3529067112461</v>
      </c>
      <c r="E68" s="24">
        <f t="shared" si="3"/>
        <v>103227.20683973811</v>
      </c>
    </row>
    <row r="69" spans="1:5" ht="12.75">
      <c r="A69" s="23">
        <v>49</v>
      </c>
      <c r="B69" s="24">
        <f t="shared" si="0"/>
        <v>1123.535338565534</v>
      </c>
      <c r="C69" s="24">
        <f t="shared" si="1"/>
        <v>602.158706565139</v>
      </c>
      <c r="D69" s="24">
        <f t="shared" si="2"/>
        <v>521.3766320003949</v>
      </c>
      <c r="E69" s="24">
        <f t="shared" si="3"/>
        <v>102705.83020773772</v>
      </c>
    </row>
    <row r="70" spans="1:5" ht="12.75">
      <c r="A70" s="23">
        <v>50</v>
      </c>
      <c r="B70" s="24">
        <f t="shared" si="0"/>
        <v>1123.535338565534</v>
      </c>
      <c r="C70" s="24">
        <f t="shared" si="1"/>
        <v>599.11734287847</v>
      </c>
      <c r="D70" s="24">
        <f t="shared" si="2"/>
        <v>524.4179956870639</v>
      </c>
      <c r="E70" s="24">
        <f t="shared" si="3"/>
        <v>102181.41221205065</v>
      </c>
    </row>
    <row r="71" spans="1:5" ht="12.75">
      <c r="A71" s="23">
        <v>51</v>
      </c>
      <c r="B71" s="24">
        <f t="shared" si="0"/>
        <v>1123.535338565534</v>
      </c>
      <c r="C71" s="24">
        <f t="shared" si="1"/>
        <v>596.0582379036289</v>
      </c>
      <c r="D71" s="24">
        <f t="shared" si="2"/>
        <v>527.4771006619051</v>
      </c>
      <c r="E71" s="24">
        <f t="shared" si="3"/>
        <v>101653.93511138874</v>
      </c>
    </row>
    <row r="72" spans="1:5" ht="12.75">
      <c r="A72" s="23">
        <v>52</v>
      </c>
      <c r="B72" s="24">
        <f t="shared" si="0"/>
        <v>1123.535338565534</v>
      </c>
      <c r="C72" s="24">
        <f t="shared" si="1"/>
        <v>592.9812881497677</v>
      </c>
      <c r="D72" s="24">
        <f t="shared" si="2"/>
        <v>530.5540504157663</v>
      </c>
      <c r="E72" s="24">
        <f t="shared" si="3"/>
        <v>101123.38106097297</v>
      </c>
    </row>
    <row r="73" spans="1:5" ht="12.75">
      <c r="A73" s="23">
        <v>53</v>
      </c>
      <c r="B73" s="24">
        <f t="shared" si="0"/>
        <v>1123.535338565534</v>
      </c>
      <c r="C73" s="24">
        <f t="shared" si="1"/>
        <v>589.8863895223424</v>
      </c>
      <c r="D73" s="24">
        <f t="shared" si="2"/>
        <v>533.6489490431916</v>
      </c>
      <c r="E73" s="24">
        <f t="shared" si="3"/>
        <v>100589.73211192978</v>
      </c>
    </row>
    <row r="74" spans="1:5" ht="12.75">
      <c r="A74" s="23">
        <v>54</v>
      </c>
      <c r="B74" s="24">
        <f t="shared" si="0"/>
        <v>1123.535338565534</v>
      </c>
      <c r="C74" s="24">
        <f t="shared" si="1"/>
        <v>586.7734373195905</v>
      </c>
      <c r="D74" s="24">
        <f t="shared" si="2"/>
        <v>536.7619012459435</v>
      </c>
      <c r="E74" s="24">
        <f t="shared" si="3"/>
        <v>100052.97021068384</v>
      </c>
    </row>
    <row r="75" spans="1:5" ht="12.75">
      <c r="A75" s="23">
        <v>55</v>
      </c>
      <c r="B75" s="24">
        <f t="shared" si="0"/>
        <v>1123.535338565534</v>
      </c>
      <c r="C75" s="24">
        <f t="shared" si="1"/>
        <v>583.6423262289891</v>
      </c>
      <c r="D75" s="24">
        <f t="shared" si="2"/>
        <v>539.8930123365449</v>
      </c>
      <c r="E75" s="24">
        <f t="shared" si="3"/>
        <v>99513.0771983473</v>
      </c>
    </row>
    <row r="76" spans="1:5" ht="12.75">
      <c r="A76" s="23">
        <v>56</v>
      </c>
      <c r="B76" s="24">
        <f t="shared" si="0"/>
        <v>1123.535338565534</v>
      </c>
      <c r="C76" s="24">
        <f t="shared" si="1"/>
        <v>580.4929503236925</v>
      </c>
      <c r="D76" s="24">
        <f t="shared" si="2"/>
        <v>543.0423882418414</v>
      </c>
      <c r="E76" s="24">
        <f t="shared" si="3"/>
        <v>98970.03481010546</v>
      </c>
    </row>
    <row r="77" spans="1:5" ht="12.75">
      <c r="A77" s="23">
        <v>57</v>
      </c>
      <c r="B77" s="24">
        <f t="shared" si="0"/>
        <v>1123.535338565534</v>
      </c>
      <c r="C77" s="24">
        <f t="shared" si="1"/>
        <v>577.3252030589485</v>
      </c>
      <c r="D77" s="24">
        <f t="shared" si="2"/>
        <v>546.2101355065854</v>
      </c>
      <c r="E77" s="24">
        <f t="shared" si="3"/>
        <v>98423.82467459887</v>
      </c>
    </row>
    <row r="78" spans="1:5" ht="12.75">
      <c r="A78" s="23">
        <v>58</v>
      </c>
      <c r="B78" s="24">
        <f t="shared" si="0"/>
        <v>1123.535338565534</v>
      </c>
      <c r="C78" s="24">
        <f t="shared" si="1"/>
        <v>574.1389772684935</v>
      </c>
      <c r="D78" s="24">
        <f t="shared" si="2"/>
        <v>549.3963612970405</v>
      </c>
      <c r="E78" s="24">
        <f t="shared" si="3"/>
        <v>97874.42831330183</v>
      </c>
    </row>
    <row r="79" spans="1:5" ht="12.75">
      <c r="A79" s="23">
        <v>59</v>
      </c>
      <c r="B79" s="24">
        <f t="shared" si="0"/>
        <v>1123.535338565534</v>
      </c>
      <c r="C79" s="24">
        <f t="shared" si="1"/>
        <v>570.9341651609274</v>
      </c>
      <c r="D79" s="24">
        <f t="shared" si="2"/>
        <v>552.6011734046066</v>
      </c>
      <c r="E79" s="24">
        <f t="shared" si="3"/>
        <v>97321.82713989723</v>
      </c>
    </row>
    <row r="80" spans="1:5" ht="12.75">
      <c r="A80" s="23">
        <v>60</v>
      </c>
      <c r="B80" s="24">
        <f t="shared" si="0"/>
        <v>1123.535338565534</v>
      </c>
      <c r="C80" s="24">
        <f t="shared" si="1"/>
        <v>567.7106583160672</v>
      </c>
      <c r="D80" s="24">
        <f t="shared" si="2"/>
        <v>555.8246802494667</v>
      </c>
      <c r="E80" s="24">
        <f t="shared" si="3"/>
        <v>96766.00245964776</v>
      </c>
    </row>
    <row r="81" spans="1:5" ht="12.75">
      <c r="A81" s="23">
        <v>61</v>
      </c>
      <c r="B81" s="24">
        <f t="shared" si="0"/>
        <v>1123.535338565534</v>
      </c>
      <c r="C81" s="24">
        <f t="shared" si="1"/>
        <v>564.4683476812786</v>
      </c>
      <c r="D81" s="24">
        <f t="shared" si="2"/>
        <v>559.0669908842553</v>
      </c>
      <c r="E81" s="24">
        <f t="shared" si="3"/>
        <v>96206.9354687635</v>
      </c>
    </row>
    <row r="82" spans="1:5" ht="12.75">
      <c r="A82" s="23">
        <v>62</v>
      </c>
      <c r="B82" s="24">
        <f t="shared" si="0"/>
        <v>1123.535338565534</v>
      </c>
      <c r="C82" s="24">
        <f t="shared" si="1"/>
        <v>561.2071235677871</v>
      </c>
      <c r="D82" s="24">
        <f t="shared" si="2"/>
        <v>562.3282149977468</v>
      </c>
      <c r="E82" s="24">
        <f t="shared" si="3"/>
        <v>95644.60725376576</v>
      </c>
    </row>
    <row r="83" spans="1:5" ht="12.75">
      <c r="A83" s="23">
        <v>63</v>
      </c>
      <c r="B83" s="24">
        <f t="shared" si="0"/>
        <v>1123.535338565534</v>
      </c>
      <c r="C83" s="24">
        <f t="shared" si="1"/>
        <v>557.926875646967</v>
      </c>
      <c r="D83" s="24">
        <f t="shared" si="2"/>
        <v>565.6084629185669</v>
      </c>
      <c r="E83" s="24">
        <f t="shared" si="3"/>
        <v>95078.9987908472</v>
      </c>
    </row>
    <row r="84" spans="1:5" ht="12.75">
      <c r="A84" s="23">
        <v>64</v>
      </c>
      <c r="B84" s="24">
        <f t="shared" si="0"/>
        <v>1123.535338565534</v>
      </c>
      <c r="C84" s="24">
        <f t="shared" si="1"/>
        <v>554.6274929466086</v>
      </c>
      <c r="D84" s="24">
        <f t="shared" si="2"/>
        <v>568.9078456189253</v>
      </c>
      <c r="E84" s="24">
        <f t="shared" si="3"/>
        <v>94510.09094522826</v>
      </c>
    </row>
    <row r="85" spans="1:5" ht="12.75">
      <c r="A85" s="23">
        <v>65</v>
      </c>
      <c r="B85" s="24">
        <f aca="true" t="shared" si="8" ref="B85:B148">IF(A85&gt;$D$14,"",$D$13)</f>
        <v>1123.535338565534</v>
      </c>
      <c r="C85" s="24">
        <f aca="true" t="shared" si="9" ref="C85:C148">IF(A85&gt;$D$14,"",$D$8/12*E84)</f>
        <v>551.308863847165</v>
      </c>
      <c r="D85" s="24">
        <f aca="true" t="shared" si="10" ref="D85:D148">IF(A85&gt;$D$14,"",B85-C85)</f>
        <v>572.226474718369</v>
      </c>
      <c r="E85" s="24">
        <f aca="true" t="shared" si="11" ref="E85:E148">IF(A85&gt;$D$14,"",E84-D85)</f>
        <v>93937.8644705099</v>
      </c>
    </row>
    <row r="86" spans="1:5" ht="12.75">
      <c r="A86" s="23">
        <v>66</v>
      </c>
      <c r="B86" s="24">
        <f t="shared" si="8"/>
        <v>1123.535338565534</v>
      </c>
      <c r="C86" s="24">
        <f t="shared" si="9"/>
        <v>547.9708760779745</v>
      </c>
      <c r="D86" s="24">
        <f t="shared" si="10"/>
        <v>575.5644624875595</v>
      </c>
      <c r="E86" s="24">
        <f t="shared" si="11"/>
        <v>93362.30000802234</v>
      </c>
    </row>
    <row r="87" spans="1:5" ht="12.75">
      <c r="A87" s="23">
        <v>67</v>
      </c>
      <c r="B87" s="24">
        <f t="shared" si="8"/>
        <v>1123.535338565534</v>
      </c>
      <c r="C87" s="24">
        <f t="shared" si="9"/>
        <v>544.6134167134637</v>
      </c>
      <c r="D87" s="24">
        <f t="shared" si="10"/>
        <v>578.9219218520702</v>
      </c>
      <c r="E87" s="24">
        <f t="shared" si="11"/>
        <v>92783.37808617027</v>
      </c>
    </row>
    <row r="88" spans="1:5" ht="12.75">
      <c r="A88" s="23">
        <v>68</v>
      </c>
      <c r="B88" s="24">
        <f t="shared" si="8"/>
        <v>1123.535338565534</v>
      </c>
      <c r="C88" s="24">
        <f t="shared" si="9"/>
        <v>541.2363721693266</v>
      </c>
      <c r="D88" s="24">
        <f t="shared" si="10"/>
        <v>582.2989663962073</v>
      </c>
      <c r="E88" s="24">
        <f t="shared" si="11"/>
        <v>92201.07911977406</v>
      </c>
    </row>
    <row r="89" spans="1:5" ht="12.75">
      <c r="A89" s="23">
        <v>69</v>
      </c>
      <c r="B89" s="24">
        <f t="shared" si="8"/>
        <v>1123.535338565534</v>
      </c>
      <c r="C89" s="24">
        <f t="shared" si="9"/>
        <v>537.839628198682</v>
      </c>
      <c r="D89" s="24">
        <f t="shared" si="10"/>
        <v>585.6957103668519</v>
      </c>
      <c r="E89" s="24">
        <f t="shared" si="11"/>
        <v>91615.38340940721</v>
      </c>
    </row>
    <row r="90" spans="1:5" ht="12.75">
      <c r="A90" s="23">
        <v>70</v>
      </c>
      <c r="B90" s="24">
        <f t="shared" si="8"/>
        <v>1123.535338565534</v>
      </c>
      <c r="C90" s="24">
        <f t="shared" si="9"/>
        <v>534.4230698882087</v>
      </c>
      <c r="D90" s="24">
        <f t="shared" si="10"/>
        <v>589.1122686773252</v>
      </c>
      <c r="E90" s="24">
        <f t="shared" si="11"/>
        <v>91026.27114072988</v>
      </c>
    </row>
    <row r="91" spans="1:5" ht="12.75">
      <c r="A91" s="23">
        <v>71</v>
      </c>
      <c r="B91" s="24">
        <f t="shared" si="8"/>
        <v>1123.535338565534</v>
      </c>
      <c r="C91" s="24">
        <f t="shared" si="9"/>
        <v>530.9865816542576</v>
      </c>
      <c r="D91" s="24">
        <f t="shared" si="10"/>
        <v>592.5487569112763</v>
      </c>
      <c r="E91" s="24">
        <f t="shared" si="11"/>
        <v>90433.7223838186</v>
      </c>
    </row>
    <row r="92" spans="1:5" ht="12.75">
      <c r="A92" s="23">
        <v>72</v>
      </c>
      <c r="B92" s="24">
        <f t="shared" si="8"/>
        <v>1123.535338565534</v>
      </c>
      <c r="C92" s="24">
        <f t="shared" si="9"/>
        <v>527.5300472389418</v>
      </c>
      <c r="D92" s="24">
        <f t="shared" si="10"/>
        <v>596.0052913265921</v>
      </c>
      <c r="E92" s="24">
        <f t="shared" si="11"/>
        <v>89837.717092492</v>
      </c>
    </row>
    <row r="93" spans="1:5" ht="12.75">
      <c r="A93" s="23">
        <v>73</v>
      </c>
      <c r="B93" s="24">
        <f t="shared" si="8"/>
        <v>1123.535338565534</v>
      </c>
      <c r="C93" s="24">
        <f t="shared" si="9"/>
        <v>524.0533497062034</v>
      </c>
      <c r="D93" s="24">
        <f t="shared" si="10"/>
        <v>599.4819888593305</v>
      </c>
      <c r="E93" s="24">
        <f t="shared" si="11"/>
        <v>89238.23510363267</v>
      </c>
    </row>
    <row r="94" spans="1:5" ht="12.75">
      <c r="A94" s="23">
        <v>74</v>
      </c>
      <c r="B94" s="24">
        <f t="shared" si="8"/>
        <v>1123.535338565534</v>
      </c>
      <c r="C94" s="24">
        <f t="shared" si="9"/>
        <v>520.5563714378573</v>
      </c>
      <c r="D94" s="24">
        <f t="shared" si="10"/>
        <v>602.9789671276767</v>
      </c>
      <c r="E94" s="24">
        <f t="shared" si="11"/>
        <v>88635.25613650499</v>
      </c>
    </row>
    <row r="95" spans="1:5" ht="12.75">
      <c r="A95" s="23">
        <v>75</v>
      </c>
      <c r="B95" s="24">
        <f t="shared" si="8"/>
        <v>1123.535338565534</v>
      </c>
      <c r="C95" s="24">
        <f t="shared" si="9"/>
        <v>517.0389941296124</v>
      </c>
      <c r="D95" s="24">
        <f t="shared" si="10"/>
        <v>606.4963444359215</v>
      </c>
      <c r="E95" s="24">
        <f t="shared" si="11"/>
        <v>88028.75979206908</v>
      </c>
    </row>
    <row r="96" spans="1:5" ht="12.75">
      <c r="A96" s="23">
        <v>76</v>
      </c>
      <c r="B96" s="24">
        <f t="shared" si="8"/>
        <v>1123.535338565534</v>
      </c>
      <c r="C96" s="24">
        <f t="shared" si="9"/>
        <v>513.5010987870696</v>
      </c>
      <c r="D96" s="24">
        <f t="shared" si="10"/>
        <v>610.0342397784643</v>
      </c>
      <c r="E96" s="24">
        <f t="shared" si="11"/>
        <v>87418.7255522906</v>
      </c>
    </row>
    <row r="97" spans="1:5" ht="12.75">
      <c r="A97" s="23">
        <v>77</v>
      </c>
      <c r="B97" s="24">
        <f t="shared" si="8"/>
        <v>1123.535338565534</v>
      </c>
      <c r="C97" s="24">
        <f t="shared" si="9"/>
        <v>509.94256572169525</v>
      </c>
      <c r="D97" s="24">
        <f t="shared" si="10"/>
        <v>613.5927728438387</v>
      </c>
      <c r="E97" s="24">
        <f t="shared" si="11"/>
        <v>86805.13277944677</v>
      </c>
    </row>
    <row r="98" spans="1:5" ht="12.75">
      <c r="A98" s="23">
        <v>78</v>
      </c>
      <c r="B98" s="24">
        <f t="shared" si="8"/>
        <v>1123.535338565534</v>
      </c>
      <c r="C98" s="24">
        <f t="shared" si="9"/>
        <v>506.3632745467728</v>
      </c>
      <c r="D98" s="24">
        <f t="shared" si="10"/>
        <v>617.1720640187611</v>
      </c>
      <c r="E98" s="24">
        <f t="shared" si="11"/>
        <v>86187.96071542801</v>
      </c>
    </row>
    <row r="99" spans="1:5" ht="12.75">
      <c r="A99" s="23">
        <v>79</v>
      </c>
      <c r="B99" s="24">
        <f t="shared" si="8"/>
        <v>1123.535338565534</v>
      </c>
      <c r="C99" s="24">
        <f t="shared" si="9"/>
        <v>502.7631041733301</v>
      </c>
      <c r="D99" s="24">
        <f t="shared" si="10"/>
        <v>620.7722343922039</v>
      </c>
      <c r="E99" s="24">
        <f t="shared" si="11"/>
        <v>85567.1884810358</v>
      </c>
    </row>
    <row r="100" spans="1:5" ht="12.75">
      <c r="A100" s="23">
        <v>80</v>
      </c>
      <c r="B100" s="24">
        <f t="shared" si="8"/>
        <v>1123.535338565534</v>
      </c>
      <c r="C100" s="24">
        <f t="shared" si="9"/>
        <v>499.1419328060422</v>
      </c>
      <c r="D100" s="24">
        <f t="shared" si="10"/>
        <v>624.3934057594918</v>
      </c>
      <c r="E100" s="24">
        <f t="shared" si="11"/>
        <v>84942.79507527631</v>
      </c>
    </row>
    <row r="101" spans="1:5" ht="12.75">
      <c r="A101" s="23">
        <v>81</v>
      </c>
      <c r="B101" s="24">
        <f t="shared" si="8"/>
        <v>1123.535338565534</v>
      </c>
      <c r="C101" s="24">
        <f t="shared" si="9"/>
        <v>495.49963793911184</v>
      </c>
      <c r="D101" s="24">
        <f t="shared" si="10"/>
        <v>628.0357006264221</v>
      </c>
      <c r="E101" s="24">
        <f t="shared" si="11"/>
        <v>84314.75937464989</v>
      </c>
    </row>
    <row r="102" spans="1:5" ht="12.75">
      <c r="A102" s="23">
        <v>82</v>
      </c>
      <c r="B102" s="24">
        <f t="shared" si="8"/>
        <v>1123.535338565534</v>
      </c>
      <c r="C102" s="24">
        <f t="shared" si="9"/>
        <v>491.8360963521244</v>
      </c>
      <c r="D102" s="24">
        <f t="shared" si="10"/>
        <v>631.6992422134095</v>
      </c>
      <c r="E102" s="24">
        <f t="shared" si="11"/>
        <v>83683.06013243648</v>
      </c>
    </row>
    <row r="103" spans="1:5" ht="12.75">
      <c r="A103" s="23">
        <v>83</v>
      </c>
      <c r="B103" s="24">
        <f t="shared" si="8"/>
        <v>1123.535338565534</v>
      </c>
      <c r="C103" s="24">
        <f t="shared" si="9"/>
        <v>488.1511841058795</v>
      </c>
      <c r="D103" s="24">
        <f t="shared" si="10"/>
        <v>635.3841544596544</v>
      </c>
      <c r="E103" s="24">
        <f t="shared" si="11"/>
        <v>83047.67597797683</v>
      </c>
    </row>
    <row r="104" spans="1:5" ht="12.75">
      <c r="A104" s="23">
        <v>84</v>
      </c>
      <c r="B104" s="24">
        <f t="shared" si="8"/>
        <v>1123.535338565534</v>
      </c>
      <c r="C104" s="24">
        <f t="shared" si="9"/>
        <v>484.4447765381982</v>
      </c>
      <c r="D104" s="24">
        <f t="shared" si="10"/>
        <v>639.0905620273357</v>
      </c>
      <c r="E104" s="24">
        <f t="shared" si="11"/>
        <v>82408.58541594949</v>
      </c>
    </row>
    <row r="105" spans="1:5" ht="12.75">
      <c r="A105" s="23">
        <v>85</v>
      </c>
      <c r="B105" s="24">
        <f t="shared" si="8"/>
        <v>1123.535338565534</v>
      </c>
      <c r="C105" s="24">
        <f t="shared" si="9"/>
        <v>480.7167482597054</v>
      </c>
      <c r="D105" s="24">
        <f t="shared" si="10"/>
        <v>642.8185903058286</v>
      </c>
      <c r="E105" s="24">
        <f t="shared" si="11"/>
        <v>81765.76682564366</v>
      </c>
    </row>
    <row r="106" spans="1:5" ht="12.75">
      <c r="A106" s="23">
        <v>86</v>
      </c>
      <c r="B106" s="24">
        <f t="shared" si="8"/>
        <v>1123.535338565534</v>
      </c>
      <c r="C106" s="24">
        <f t="shared" si="9"/>
        <v>476.96697314958806</v>
      </c>
      <c r="D106" s="24">
        <f t="shared" si="10"/>
        <v>646.5683654159459</v>
      </c>
      <c r="E106" s="24">
        <f t="shared" si="11"/>
        <v>81119.19846022771</v>
      </c>
    </row>
    <row r="107" spans="1:5" ht="12.75">
      <c r="A107" s="23">
        <v>87</v>
      </c>
      <c r="B107" s="24">
        <f t="shared" si="8"/>
        <v>1123.535338565534</v>
      </c>
      <c r="C107" s="24">
        <f t="shared" si="9"/>
        <v>473.19532435132834</v>
      </c>
      <c r="D107" s="24">
        <f t="shared" si="10"/>
        <v>650.3400142142057</v>
      </c>
      <c r="E107" s="24">
        <f t="shared" si="11"/>
        <v>80468.8584460135</v>
      </c>
    </row>
    <row r="108" spans="1:5" ht="12.75">
      <c r="A108" s="23">
        <v>88</v>
      </c>
      <c r="B108" s="24">
        <f t="shared" si="8"/>
        <v>1123.535338565534</v>
      </c>
      <c r="C108" s="24">
        <f t="shared" si="9"/>
        <v>469.40167426841214</v>
      </c>
      <c r="D108" s="24">
        <f t="shared" si="10"/>
        <v>654.1336642971219</v>
      </c>
      <c r="E108" s="24">
        <f t="shared" si="11"/>
        <v>79814.72478171639</v>
      </c>
    </row>
    <row r="109" spans="1:5" ht="12.75">
      <c r="A109" s="23">
        <v>89</v>
      </c>
      <c r="B109" s="24">
        <f t="shared" si="8"/>
        <v>1123.535338565534</v>
      </c>
      <c r="C109" s="24">
        <f t="shared" si="9"/>
        <v>465.58589456001226</v>
      </c>
      <c r="D109" s="24">
        <f t="shared" si="10"/>
        <v>657.9494440055216</v>
      </c>
      <c r="E109" s="24">
        <f t="shared" si="11"/>
        <v>79156.77533771086</v>
      </c>
    </row>
    <row r="110" spans="1:5" ht="12.75">
      <c r="A110" s="23">
        <v>90</v>
      </c>
      <c r="B110" s="24">
        <f t="shared" si="8"/>
        <v>1123.535338565534</v>
      </c>
      <c r="C110" s="24">
        <f t="shared" si="9"/>
        <v>461.7478561366467</v>
      </c>
      <c r="D110" s="24">
        <f t="shared" si="10"/>
        <v>661.7874824288872</v>
      </c>
      <c r="E110" s="24">
        <f t="shared" si="11"/>
        <v>78494.98785528197</v>
      </c>
    </row>
    <row r="111" spans="1:5" ht="12.75">
      <c r="A111" s="23">
        <v>91</v>
      </c>
      <c r="B111" s="24">
        <f t="shared" si="8"/>
        <v>1123.535338565534</v>
      </c>
      <c r="C111" s="24">
        <f t="shared" si="9"/>
        <v>457.8874291558115</v>
      </c>
      <c r="D111" s="24">
        <f t="shared" si="10"/>
        <v>665.6479094097224</v>
      </c>
      <c r="E111" s="24">
        <f t="shared" si="11"/>
        <v>77829.33994587226</v>
      </c>
    </row>
    <row r="112" spans="1:5" ht="12.75">
      <c r="A112" s="23">
        <v>92</v>
      </c>
      <c r="B112" s="24">
        <f t="shared" si="8"/>
        <v>1123.535338565534</v>
      </c>
      <c r="C112" s="24">
        <f t="shared" si="9"/>
        <v>454.0044830175882</v>
      </c>
      <c r="D112" s="24">
        <f t="shared" si="10"/>
        <v>669.5308555479457</v>
      </c>
      <c r="E112" s="24">
        <f t="shared" si="11"/>
        <v>77159.80909032431</v>
      </c>
    </row>
    <row r="113" spans="1:5" ht="12.75">
      <c r="A113" s="23">
        <v>93</v>
      </c>
      <c r="B113" s="24">
        <f t="shared" si="8"/>
        <v>1123.535338565534</v>
      </c>
      <c r="C113" s="24">
        <f t="shared" si="9"/>
        <v>450.0988863602252</v>
      </c>
      <c r="D113" s="24">
        <f t="shared" si="10"/>
        <v>673.4364522053088</v>
      </c>
      <c r="E113" s="24">
        <f t="shared" si="11"/>
        <v>76486.372638119</v>
      </c>
    </row>
    <row r="114" spans="1:5" ht="12.75">
      <c r="A114" s="23">
        <v>94</v>
      </c>
      <c r="B114" s="24">
        <f t="shared" si="8"/>
        <v>1123.535338565534</v>
      </c>
      <c r="C114" s="24">
        <f t="shared" si="9"/>
        <v>446.1705070556942</v>
      </c>
      <c r="D114" s="24">
        <f t="shared" si="10"/>
        <v>677.3648315098397</v>
      </c>
      <c r="E114" s="24">
        <f t="shared" si="11"/>
        <v>75809.00780660917</v>
      </c>
    </row>
    <row r="115" spans="1:5" ht="12.75">
      <c r="A115" s="23">
        <v>95</v>
      </c>
      <c r="B115" s="24">
        <f t="shared" si="8"/>
        <v>1123.535338565534</v>
      </c>
      <c r="C115" s="24">
        <f t="shared" si="9"/>
        <v>442.2192122052202</v>
      </c>
      <c r="D115" s="24">
        <f t="shared" si="10"/>
        <v>681.3161263603138</v>
      </c>
      <c r="E115" s="24">
        <f t="shared" si="11"/>
        <v>75127.69168024886</v>
      </c>
    </row>
    <row r="116" spans="1:5" ht="12.75">
      <c r="A116" s="23">
        <v>96</v>
      </c>
      <c r="B116" s="24">
        <f t="shared" si="8"/>
        <v>1123.535338565534</v>
      </c>
      <c r="C116" s="24">
        <f t="shared" si="9"/>
        <v>438.244868134785</v>
      </c>
      <c r="D116" s="24">
        <f t="shared" si="10"/>
        <v>685.2904704307489</v>
      </c>
      <c r="E116" s="24">
        <f t="shared" si="11"/>
        <v>74442.40120981811</v>
      </c>
    </row>
    <row r="117" spans="1:5" ht="12.75">
      <c r="A117" s="23">
        <v>97</v>
      </c>
      <c r="B117" s="24">
        <f t="shared" si="8"/>
        <v>1123.535338565534</v>
      </c>
      <c r="C117" s="24">
        <f t="shared" si="9"/>
        <v>434.2473403906057</v>
      </c>
      <c r="D117" s="24">
        <f t="shared" si="10"/>
        <v>689.2879981749282</v>
      </c>
      <c r="E117" s="24">
        <f t="shared" si="11"/>
        <v>73753.11321164318</v>
      </c>
    </row>
    <row r="118" spans="1:5" ht="12.75">
      <c r="A118" s="23">
        <v>98</v>
      </c>
      <c r="B118" s="24">
        <f t="shared" si="8"/>
        <v>1123.535338565534</v>
      </c>
      <c r="C118" s="24">
        <f t="shared" si="9"/>
        <v>430.22649373458523</v>
      </c>
      <c r="D118" s="24">
        <f t="shared" si="10"/>
        <v>693.3088448309487</v>
      </c>
      <c r="E118" s="24">
        <f t="shared" si="11"/>
        <v>73059.80436681224</v>
      </c>
    </row>
    <row r="119" spans="1:5" ht="12.75">
      <c r="A119" s="23">
        <v>99</v>
      </c>
      <c r="B119" s="24">
        <f t="shared" si="8"/>
        <v>1123.535338565534</v>
      </c>
      <c r="C119" s="24">
        <f t="shared" si="9"/>
        <v>426.1821921397381</v>
      </c>
      <c r="D119" s="24">
        <f t="shared" si="10"/>
        <v>697.3531464257958</v>
      </c>
      <c r="E119" s="24">
        <f t="shared" si="11"/>
        <v>72362.45122038644</v>
      </c>
    </row>
    <row r="120" spans="1:5" ht="12.75">
      <c r="A120" s="23">
        <v>100</v>
      </c>
      <c r="B120" s="24">
        <f t="shared" si="8"/>
        <v>1123.535338565534</v>
      </c>
      <c r="C120" s="24">
        <f t="shared" si="9"/>
        <v>422.1142987855876</v>
      </c>
      <c r="D120" s="24">
        <f t="shared" si="10"/>
        <v>701.4210397799463</v>
      </c>
      <c r="E120" s="24">
        <f t="shared" si="11"/>
        <v>71661.0301806065</v>
      </c>
    </row>
    <row r="121" spans="1:5" ht="12.75">
      <c r="A121" s="23">
        <v>101</v>
      </c>
      <c r="B121" s="24">
        <f t="shared" si="8"/>
        <v>1123.535338565534</v>
      </c>
      <c r="C121" s="24">
        <f t="shared" si="9"/>
        <v>418.0226760535379</v>
      </c>
      <c r="D121" s="24">
        <f t="shared" si="10"/>
        <v>705.512662511996</v>
      </c>
      <c r="E121" s="24">
        <f t="shared" si="11"/>
        <v>70955.5175180945</v>
      </c>
    </row>
    <row r="122" spans="1:5" ht="12.75">
      <c r="A122" s="23">
        <v>102</v>
      </c>
      <c r="B122" s="24">
        <f t="shared" si="8"/>
        <v>1123.535338565534</v>
      </c>
      <c r="C122" s="24">
        <f t="shared" si="9"/>
        <v>413.9071855222179</v>
      </c>
      <c r="D122" s="24">
        <f t="shared" si="10"/>
        <v>709.628153043316</v>
      </c>
      <c r="E122" s="24">
        <f t="shared" si="11"/>
        <v>70245.88936505117</v>
      </c>
    </row>
    <row r="123" spans="1:5" ht="12.75">
      <c r="A123" s="23">
        <v>103</v>
      </c>
      <c r="B123" s="24">
        <f t="shared" si="8"/>
        <v>1123.535338565534</v>
      </c>
      <c r="C123" s="24">
        <f t="shared" si="9"/>
        <v>409.76768796279856</v>
      </c>
      <c r="D123" s="24">
        <f t="shared" si="10"/>
        <v>713.7676506027353</v>
      </c>
      <c r="E123" s="24">
        <f t="shared" si="11"/>
        <v>69532.12171444844</v>
      </c>
    </row>
    <row r="124" spans="1:5" ht="12.75">
      <c r="A124" s="23">
        <v>104</v>
      </c>
      <c r="B124" s="24">
        <f t="shared" si="8"/>
        <v>1123.535338565534</v>
      </c>
      <c r="C124" s="24">
        <f t="shared" si="9"/>
        <v>405.6040433342826</v>
      </c>
      <c r="D124" s="24">
        <f t="shared" si="10"/>
        <v>717.9312952312514</v>
      </c>
      <c r="E124" s="24">
        <f t="shared" si="11"/>
        <v>68814.1904192172</v>
      </c>
    </row>
    <row r="125" spans="1:5" ht="12.75">
      <c r="A125" s="23">
        <v>105</v>
      </c>
      <c r="B125" s="24">
        <f t="shared" si="8"/>
        <v>1123.535338565534</v>
      </c>
      <c r="C125" s="24">
        <f t="shared" si="9"/>
        <v>401.416110778767</v>
      </c>
      <c r="D125" s="24">
        <f t="shared" si="10"/>
        <v>722.1192277867669</v>
      </c>
      <c r="E125" s="24">
        <f t="shared" si="11"/>
        <v>68092.07119143043</v>
      </c>
    </row>
    <row r="126" spans="1:5" ht="12.75">
      <c r="A126" s="23">
        <v>106</v>
      </c>
      <c r="B126" s="24">
        <f t="shared" si="8"/>
        <v>1123.535338565534</v>
      </c>
      <c r="C126" s="24">
        <f t="shared" si="9"/>
        <v>397.2037486166775</v>
      </c>
      <c r="D126" s="24">
        <f t="shared" si="10"/>
        <v>726.3315899488564</v>
      </c>
      <c r="E126" s="24">
        <f t="shared" si="11"/>
        <v>67365.73960148157</v>
      </c>
    </row>
    <row r="127" spans="1:5" ht="12.75">
      <c r="A127" s="23">
        <v>107</v>
      </c>
      <c r="B127" s="24">
        <f t="shared" si="8"/>
        <v>1123.535338565534</v>
      </c>
      <c r="C127" s="24">
        <f t="shared" si="9"/>
        <v>392.96681434197586</v>
      </c>
      <c r="D127" s="24">
        <f t="shared" si="10"/>
        <v>730.5685242235581</v>
      </c>
      <c r="E127" s="24">
        <f t="shared" si="11"/>
        <v>66635.17107725801</v>
      </c>
    </row>
    <row r="128" spans="1:5" ht="12.75">
      <c r="A128" s="23">
        <v>108</v>
      </c>
      <c r="B128" s="24">
        <f t="shared" si="8"/>
        <v>1123.535338565534</v>
      </c>
      <c r="C128" s="24">
        <f t="shared" si="9"/>
        <v>388.7051646173384</v>
      </c>
      <c r="D128" s="24">
        <f t="shared" si="10"/>
        <v>734.8301739481956</v>
      </c>
      <c r="E128" s="24">
        <f t="shared" si="11"/>
        <v>65900.34090330981</v>
      </c>
    </row>
    <row r="129" spans="1:5" ht="12.75">
      <c r="A129" s="23">
        <v>109</v>
      </c>
      <c r="B129" s="24">
        <f t="shared" si="8"/>
        <v>1123.535338565534</v>
      </c>
      <c r="C129" s="24">
        <f t="shared" si="9"/>
        <v>384.4186552693073</v>
      </c>
      <c r="D129" s="24">
        <f t="shared" si="10"/>
        <v>739.1166832962267</v>
      </c>
      <c r="E129" s="24">
        <f t="shared" si="11"/>
        <v>65161.22422001359</v>
      </c>
    </row>
    <row r="130" spans="1:5" ht="12.75">
      <c r="A130" s="23">
        <v>110</v>
      </c>
      <c r="B130" s="24">
        <f t="shared" si="8"/>
        <v>1123.535338565534</v>
      </c>
      <c r="C130" s="24">
        <f t="shared" si="9"/>
        <v>380.1071412834126</v>
      </c>
      <c r="D130" s="24">
        <f t="shared" si="10"/>
        <v>743.4281972821213</v>
      </c>
      <c r="E130" s="24">
        <f t="shared" si="11"/>
        <v>64417.79602273147</v>
      </c>
    </row>
    <row r="131" spans="1:5" ht="12.75">
      <c r="A131" s="23">
        <v>111</v>
      </c>
      <c r="B131" s="24">
        <f t="shared" si="8"/>
        <v>1123.535338565534</v>
      </c>
      <c r="C131" s="24">
        <f t="shared" si="9"/>
        <v>375.77047679926693</v>
      </c>
      <c r="D131" s="24">
        <f t="shared" si="10"/>
        <v>747.764861766267</v>
      </c>
      <c r="E131" s="24">
        <f t="shared" si="11"/>
        <v>63670.031160965205</v>
      </c>
    </row>
    <row r="132" spans="1:5" ht="12.75">
      <c r="A132" s="23">
        <v>112</v>
      </c>
      <c r="B132" s="24">
        <f t="shared" si="8"/>
        <v>1123.535338565534</v>
      </c>
      <c r="C132" s="24">
        <f t="shared" si="9"/>
        <v>371.4085151056304</v>
      </c>
      <c r="D132" s="24">
        <f t="shared" si="10"/>
        <v>752.1268234599036</v>
      </c>
      <c r="E132" s="24">
        <f t="shared" si="11"/>
        <v>62917.9043375053</v>
      </c>
    </row>
    <row r="133" spans="1:5" ht="12.75">
      <c r="A133" s="23">
        <v>113</v>
      </c>
      <c r="B133" s="24">
        <f t="shared" si="8"/>
        <v>1123.535338565534</v>
      </c>
      <c r="C133" s="24">
        <f t="shared" si="9"/>
        <v>367.0211086354476</v>
      </c>
      <c r="D133" s="24">
        <f t="shared" si="10"/>
        <v>756.5142299300863</v>
      </c>
      <c r="E133" s="24">
        <f t="shared" si="11"/>
        <v>62161.390107575215</v>
      </c>
    </row>
    <row r="134" spans="1:5" ht="12.75">
      <c r="A134" s="23">
        <v>114</v>
      </c>
      <c r="B134" s="24">
        <f t="shared" si="8"/>
        <v>1123.535338565534</v>
      </c>
      <c r="C134" s="24">
        <f t="shared" si="9"/>
        <v>362.6081089608554</v>
      </c>
      <c r="D134" s="24">
        <f t="shared" si="10"/>
        <v>760.9272296046786</v>
      </c>
      <c r="E134" s="24">
        <f t="shared" si="11"/>
        <v>61400.46287797054</v>
      </c>
    </row>
    <row r="135" spans="1:5" ht="12.75">
      <c r="A135" s="23">
        <v>115</v>
      </c>
      <c r="B135" s="24">
        <f t="shared" si="8"/>
        <v>1123.535338565534</v>
      </c>
      <c r="C135" s="24">
        <f t="shared" si="9"/>
        <v>358.1693667881615</v>
      </c>
      <c r="D135" s="24">
        <f t="shared" si="10"/>
        <v>765.3659717773725</v>
      </c>
      <c r="E135" s="24">
        <f t="shared" si="11"/>
        <v>60635.09690619317</v>
      </c>
    </row>
    <row r="136" spans="1:5" ht="12.75">
      <c r="A136" s="23">
        <v>116</v>
      </c>
      <c r="B136" s="24">
        <f t="shared" si="8"/>
        <v>1123.535338565534</v>
      </c>
      <c r="C136" s="24">
        <f t="shared" si="9"/>
        <v>353.7047319527935</v>
      </c>
      <c r="D136" s="24">
        <f t="shared" si="10"/>
        <v>769.8306066127404</v>
      </c>
      <c r="E136" s="24">
        <f t="shared" si="11"/>
        <v>59865.26629958043</v>
      </c>
    </row>
    <row r="137" spans="1:5" ht="12.75">
      <c r="A137" s="23">
        <v>117</v>
      </c>
      <c r="B137" s="24">
        <f t="shared" si="8"/>
        <v>1123.535338565534</v>
      </c>
      <c r="C137" s="24">
        <f t="shared" si="9"/>
        <v>349.21405341421917</v>
      </c>
      <c r="D137" s="24">
        <f t="shared" si="10"/>
        <v>774.3212851513148</v>
      </c>
      <c r="E137" s="24">
        <f t="shared" si="11"/>
        <v>59090.94501442911</v>
      </c>
    </row>
    <row r="138" spans="1:5" ht="12.75">
      <c r="A138" s="23">
        <v>118</v>
      </c>
      <c r="B138" s="24">
        <f t="shared" si="8"/>
        <v>1123.535338565534</v>
      </c>
      <c r="C138" s="24">
        <f t="shared" si="9"/>
        <v>344.6971792508365</v>
      </c>
      <c r="D138" s="24">
        <f t="shared" si="10"/>
        <v>778.8381593146975</v>
      </c>
      <c r="E138" s="24">
        <f t="shared" si="11"/>
        <v>58312.10685511441</v>
      </c>
    </row>
    <row r="139" spans="1:5" ht="12.75">
      <c r="A139" s="23">
        <v>119</v>
      </c>
      <c r="B139" s="24">
        <f t="shared" si="8"/>
        <v>1123.535338565534</v>
      </c>
      <c r="C139" s="24">
        <f t="shared" si="9"/>
        <v>340.1539566548341</v>
      </c>
      <c r="D139" s="24">
        <f t="shared" si="10"/>
        <v>783.3813819106999</v>
      </c>
      <c r="E139" s="24">
        <f t="shared" si="11"/>
        <v>57528.72547320371</v>
      </c>
    </row>
    <row r="140" spans="1:5" ht="12.75">
      <c r="A140" s="23">
        <v>120</v>
      </c>
      <c r="B140" s="24">
        <f t="shared" si="8"/>
        <v>1123.535338565534</v>
      </c>
      <c r="C140" s="24">
        <f t="shared" si="9"/>
        <v>335.5842319270217</v>
      </c>
      <c r="D140" s="24">
        <f t="shared" si="10"/>
        <v>787.9511066385123</v>
      </c>
      <c r="E140" s="24">
        <f t="shared" si="11"/>
        <v>56740.7743665652</v>
      </c>
    </row>
    <row r="141" spans="1:5" ht="12.75">
      <c r="A141" s="23">
        <v>121</v>
      </c>
      <c r="B141" s="24">
        <f t="shared" si="8"/>
        <v>1123.535338565534</v>
      </c>
      <c r="C141" s="24">
        <f t="shared" si="9"/>
        <v>330.98785047163034</v>
      </c>
      <c r="D141" s="24">
        <f t="shared" si="10"/>
        <v>792.5474880939037</v>
      </c>
      <c r="E141" s="24">
        <f t="shared" si="11"/>
        <v>55948.226878471294</v>
      </c>
    </row>
    <row r="142" spans="1:5" ht="12.75">
      <c r="A142" s="23">
        <v>122</v>
      </c>
      <c r="B142" s="24">
        <f t="shared" si="8"/>
        <v>1123.535338565534</v>
      </c>
      <c r="C142" s="24">
        <f t="shared" si="9"/>
        <v>326.36465679108255</v>
      </c>
      <c r="D142" s="24">
        <f t="shared" si="10"/>
        <v>797.1706817744514</v>
      </c>
      <c r="E142" s="24">
        <f t="shared" si="11"/>
        <v>55151.056196696845</v>
      </c>
    </row>
    <row r="143" spans="1:5" ht="12.75">
      <c r="A143" s="23">
        <v>123</v>
      </c>
      <c r="B143" s="24">
        <f t="shared" si="8"/>
        <v>1123.535338565534</v>
      </c>
      <c r="C143" s="24">
        <f t="shared" si="9"/>
        <v>321.7144944807316</v>
      </c>
      <c r="D143" s="24">
        <f t="shared" si="10"/>
        <v>801.8208440848023</v>
      </c>
      <c r="E143" s="24">
        <f t="shared" si="11"/>
        <v>54349.23535261204</v>
      </c>
    </row>
    <row r="144" spans="1:5" ht="12.75">
      <c r="A144" s="23">
        <v>124</v>
      </c>
      <c r="B144" s="24">
        <f t="shared" si="8"/>
        <v>1123.535338565534</v>
      </c>
      <c r="C144" s="24">
        <f t="shared" si="9"/>
        <v>317.03720622357025</v>
      </c>
      <c r="D144" s="24">
        <f t="shared" si="10"/>
        <v>806.4981323419637</v>
      </c>
      <c r="E144" s="24">
        <f t="shared" si="11"/>
        <v>53542.73722027008</v>
      </c>
    </row>
    <row r="145" spans="1:5" ht="12.75">
      <c r="A145" s="23">
        <v>125</v>
      </c>
      <c r="B145" s="24">
        <f t="shared" si="8"/>
        <v>1123.535338565534</v>
      </c>
      <c r="C145" s="24">
        <f t="shared" si="9"/>
        <v>312.3326337849088</v>
      </c>
      <c r="D145" s="24">
        <f t="shared" si="10"/>
        <v>811.2027047806251</v>
      </c>
      <c r="E145" s="24">
        <f t="shared" si="11"/>
        <v>52731.53451548945</v>
      </c>
    </row>
    <row r="146" spans="1:5" ht="12.75">
      <c r="A146" s="23">
        <v>126</v>
      </c>
      <c r="B146" s="24">
        <f t="shared" si="8"/>
        <v>1123.535338565534</v>
      </c>
      <c r="C146" s="24">
        <f t="shared" si="9"/>
        <v>307.6006180070218</v>
      </c>
      <c r="D146" s="24">
        <f t="shared" si="10"/>
        <v>815.9347205585121</v>
      </c>
      <c r="E146" s="24">
        <f t="shared" si="11"/>
        <v>51915.59979493094</v>
      </c>
    </row>
    <row r="147" spans="1:5" ht="12.75">
      <c r="A147" s="23">
        <v>127</v>
      </c>
      <c r="B147" s="24">
        <f t="shared" si="8"/>
        <v>1123.535338565534</v>
      </c>
      <c r="C147" s="24">
        <f t="shared" si="9"/>
        <v>302.8409988037638</v>
      </c>
      <c r="D147" s="24">
        <f t="shared" si="10"/>
        <v>820.6943397617702</v>
      </c>
      <c r="E147" s="24">
        <f t="shared" si="11"/>
        <v>51094.905455169166</v>
      </c>
    </row>
    <row r="148" spans="1:5" ht="12.75">
      <c r="A148" s="23">
        <v>128</v>
      </c>
      <c r="B148" s="24">
        <f t="shared" si="8"/>
        <v>1123.535338565534</v>
      </c>
      <c r="C148" s="24">
        <f t="shared" si="9"/>
        <v>298.05361515515347</v>
      </c>
      <c r="D148" s="24">
        <f t="shared" si="10"/>
        <v>825.4817234103805</v>
      </c>
      <c r="E148" s="24">
        <f t="shared" si="11"/>
        <v>50269.42373175878</v>
      </c>
    </row>
    <row r="149" spans="1:5" ht="12.75">
      <c r="A149" s="23">
        <v>129</v>
      </c>
      <c r="B149" s="24">
        <f aca="true" t="shared" si="12" ref="B149:B212">IF(A149&gt;$D$14,"",$D$13)</f>
        <v>1123.535338565534</v>
      </c>
      <c r="C149" s="24">
        <f aca="true" t="shared" si="13" ref="C149:C212">IF(A149&gt;$D$14,"",$D$8/12*E148)</f>
        <v>293.23830510192624</v>
      </c>
      <c r="D149" s="24">
        <f aca="true" t="shared" si="14" ref="D149:D212">IF(A149&gt;$D$14,"",B149-C149)</f>
        <v>830.2970334636077</v>
      </c>
      <c r="E149" s="24">
        <f aca="true" t="shared" si="15" ref="E149:E212">IF(A149&gt;$D$14,"",E148-D149)</f>
        <v>49439.12669829518</v>
      </c>
    </row>
    <row r="150" spans="1:5" ht="12.75">
      <c r="A150" s="23">
        <v>130</v>
      </c>
      <c r="B150" s="24">
        <f t="shared" si="12"/>
        <v>1123.535338565534</v>
      </c>
      <c r="C150" s="24">
        <f t="shared" si="13"/>
        <v>288.3949057400552</v>
      </c>
      <c r="D150" s="24">
        <f t="shared" si="14"/>
        <v>835.1404328254787</v>
      </c>
      <c r="E150" s="24">
        <f t="shared" si="15"/>
        <v>48603.9862654697</v>
      </c>
    </row>
    <row r="151" spans="1:5" ht="12.75">
      <c r="A151" s="23">
        <v>131</v>
      </c>
      <c r="B151" s="24">
        <f t="shared" si="12"/>
        <v>1123.535338565534</v>
      </c>
      <c r="C151" s="24">
        <f t="shared" si="13"/>
        <v>283.52325321523995</v>
      </c>
      <c r="D151" s="24">
        <f t="shared" si="14"/>
        <v>840.012085350294</v>
      </c>
      <c r="E151" s="24">
        <f t="shared" si="15"/>
        <v>47763.9741801194</v>
      </c>
    </row>
    <row r="152" spans="1:5" ht="12.75">
      <c r="A152" s="23">
        <v>132</v>
      </c>
      <c r="B152" s="24">
        <f t="shared" si="12"/>
        <v>1123.535338565534</v>
      </c>
      <c r="C152" s="24">
        <f t="shared" si="13"/>
        <v>278.6231827173632</v>
      </c>
      <c r="D152" s="24">
        <f t="shared" si="14"/>
        <v>844.9121558481708</v>
      </c>
      <c r="E152" s="24">
        <f t="shared" si="15"/>
        <v>46919.06202427123</v>
      </c>
    </row>
    <row r="153" spans="1:5" ht="12.75">
      <c r="A153" s="23">
        <v>133</v>
      </c>
      <c r="B153" s="24">
        <f t="shared" si="12"/>
        <v>1123.535338565534</v>
      </c>
      <c r="C153" s="24">
        <f t="shared" si="13"/>
        <v>273.69452847491556</v>
      </c>
      <c r="D153" s="24">
        <f t="shared" si="14"/>
        <v>849.8408100906183</v>
      </c>
      <c r="E153" s="24">
        <f t="shared" si="15"/>
        <v>46069.221214180616</v>
      </c>
    </row>
    <row r="154" spans="1:5" ht="12.75">
      <c r="A154" s="23">
        <v>134</v>
      </c>
      <c r="B154" s="24">
        <f t="shared" si="12"/>
        <v>1123.535338565534</v>
      </c>
      <c r="C154" s="24">
        <f t="shared" si="13"/>
        <v>268.7371237493869</v>
      </c>
      <c r="D154" s="24">
        <f t="shared" si="14"/>
        <v>854.798214816147</v>
      </c>
      <c r="E154" s="24">
        <f t="shared" si="15"/>
        <v>45214.42299936447</v>
      </c>
    </row>
    <row r="155" spans="1:5" ht="12.75">
      <c r="A155" s="23">
        <v>135</v>
      </c>
      <c r="B155" s="24">
        <f t="shared" si="12"/>
        <v>1123.535338565534</v>
      </c>
      <c r="C155" s="24">
        <f t="shared" si="13"/>
        <v>263.7508008296261</v>
      </c>
      <c r="D155" s="24">
        <f t="shared" si="14"/>
        <v>859.7845377359079</v>
      </c>
      <c r="E155" s="24">
        <f t="shared" si="15"/>
        <v>44354.638461628565</v>
      </c>
    </row>
    <row r="156" spans="1:5" ht="12.75">
      <c r="A156" s="23">
        <v>136</v>
      </c>
      <c r="B156" s="24">
        <f t="shared" si="12"/>
        <v>1123.535338565534</v>
      </c>
      <c r="C156" s="24">
        <f t="shared" si="13"/>
        <v>258.73539102616667</v>
      </c>
      <c r="D156" s="24">
        <f t="shared" si="14"/>
        <v>864.7999475393673</v>
      </c>
      <c r="E156" s="24">
        <f t="shared" si="15"/>
        <v>43489.8385140892</v>
      </c>
    </row>
    <row r="157" spans="1:5" ht="12.75">
      <c r="A157" s="23">
        <v>137</v>
      </c>
      <c r="B157" s="24">
        <f t="shared" si="12"/>
        <v>1123.535338565534</v>
      </c>
      <c r="C157" s="24">
        <f t="shared" si="13"/>
        <v>253.69072466552035</v>
      </c>
      <c r="D157" s="24">
        <f t="shared" si="14"/>
        <v>869.8446139000137</v>
      </c>
      <c r="E157" s="24">
        <f t="shared" si="15"/>
        <v>42619.99390018918</v>
      </c>
    </row>
    <row r="158" spans="1:5" ht="12.75">
      <c r="A158" s="23">
        <v>138</v>
      </c>
      <c r="B158" s="24">
        <f t="shared" si="12"/>
        <v>1123.535338565534</v>
      </c>
      <c r="C158" s="24">
        <f t="shared" si="13"/>
        <v>248.6166310844369</v>
      </c>
      <c r="D158" s="24">
        <f t="shared" si="14"/>
        <v>874.918707481097</v>
      </c>
      <c r="E158" s="24">
        <f t="shared" si="15"/>
        <v>41745.075192708086</v>
      </c>
    </row>
    <row r="159" spans="1:5" ht="12.75">
      <c r="A159" s="23">
        <v>139</v>
      </c>
      <c r="B159" s="24">
        <f t="shared" si="12"/>
        <v>1123.535338565534</v>
      </c>
      <c r="C159" s="24">
        <f t="shared" si="13"/>
        <v>243.5129386241305</v>
      </c>
      <c r="D159" s="24">
        <f t="shared" si="14"/>
        <v>880.0223999414035</v>
      </c>
      <c r="E159" s="24">
        <f t="shared" si="15"/>
        <v>40865.052792766684</v>
      </c>
    </row>
    <row r="160" spans="1:5" ht="12.75">
      <c r="A160" s="23">
        <v>140</v>
      </c>
      <c r="B160" s="24">
        <f t="shared" si="12"/>
        <v>1123.535338565534</v>
      </c>
      <c r="C160" s="24">
        <f t="shared" si="13"/>
        <v>238.37947462447232</v>
      </c>
      <c r="D160" s="24">
        <f t="shared" si="14"/>
        <v>885.1558639410616</v>
      </c>
      <c r="E160" s="24">
        <f t="shared" si="15"/>
        <v>39979.89692882562</v>
      </c>
    </row>
    <row r="161" spans="1:5" ht="12.75">
      <c r="A161" s="23">
        <v>141</v>
      </c>
      <c r="B161" s="24">
        <f t="shared" si="12"/>
        <v>1123.535338565534</v>
      </c>
      <c r="C161" s="24">
        <f t="shared" si="13"/>
        <v>233.21606541814947</v>
      </c>
      <c r="D161" s="24">
        <f t="shared" si="14"/>
        <v>890.3192731473845</v>
      </c>
      <c r="E161" s="24">
        <f t="shared" si="15"/>
        <v>39089.57765567824</v>
      </c>
    </row>
    <row r="162" spans="1:5" ht="12.75">
      <c r="A162" s="23">
        <v>142</v>
      </c>
      <c r="B162" s="24">
        <f t="shared" si="12"/>
        <v>1123.535338565534</v>
      </c>
      <c r="C162" s="24">
        <f t="shared" si="13"/>
        <v>228.0225363247897</v>
      </c>
      <c r="D162" s="24">
        <f t="shared" si="14"/>
        <v>895.5128022407442</v>
      </c>
      <c r="E162" s="24">
        <f t="shared" si="15"/>
        <v>38194.06485343749</v>
      </c>
    </row>
    <row r="163" spans="1:5" ht="12.75">
      <c r="A163" s="23">
        <v>143</v>
      </c>
      <c r="B163" s="24">
        <f t="shared" si="12"/>
        <v>1123.535338565534</v>
      </c>
      <c r="C163" s="24">
        <f t="shared" si="13"/>
        <v>222.79871164505204</v>
      </c>
      <c r="D163" s="24">
        <f t="shared" si="14"/>
        <v>900.736626920482</v>
      </c>
      <c r="E163" s="24">
        <f t="shared" si="15"/>
        <v>37293.32822651701</v>
      </c>
    </row>
    <row r="164" spans="1:5" ht="12.75">
      <c r="A164" s="23">
        <v>144</v>
      </c>
      <c r="B164" s="24">
        <f t="shared" si="12"/>
        <v>1123.535338565534</v>
      </c>
      <c r="C164" s="24">
        <f t="shared" si="13"/>
        <v>217.54441465468258</v>
      </c>
      <c r="D164" s="24">
        <f t="shared" si="14"/>
        <v>905.9909239108514</v>
      </c>
      <c r="E164" s="24">
        <f t="shared" si="15"/>
        <v>36387.33730260616</v>
      </c>
    </row>
    <row r="165" spans="1:5" ht="12.75">
      <c r="A165" s="23">
        <v>145</v>
      </c>
      <c r="B165" s="24">
        <f t="shared" si="12"/>
        <v>1123.535338565534</v>
      </c>
      <c r="C165" s="24">
        <f t="shared" si="13"/>
        <v>212.25946759853593</v>
      </c>
      <c r="D165" s="24">
        <f t="shared" si="14"/>
        <v>911.275870966998</v>
      </c>
      <c r="E165" s="24">
        <f t="shared" si="15"/>
        <v>35476.06143163916</v>
      </c>
    </row>
    <row r="166" spans="1:5" ht="12.75">
      <c r="A166" s="23">
        <v>146</v>
      </c>
      <c r="B166" s="24">
        <f t="shared" si="12"/>
        <v>1123.535338565534</v>
      </c>
      <c r="C166" s="24">
        <f t="shared" si="13"/>
        <v>206.94369168456177</v>
      </c>
      <c r="D166" s="24">
        <f t="shared" si="14"/>
        <v>916.5916468809721</v>
      </c>
      <c r="E166" s="24">
        <f t="shared" si="15"/>
        <v>34559.469784758185</v>
      </c>
    </row>
    <row r="167" spans="1:5" ht="12.75">
      <c r="A167" s="23">
        <v>147</v>
      </c>
      <c r="B167" s="24">
        <f t="shared" si="12"/>
        <v>1123.535338565534</v>
      </c>
      <c r="C167" s="24">
        <f t="shared" si="13"/>
        <v>201.5969070777561</v>
      </c>
      <c r="D167" s="24">
        <f t="shared" si="14"/>
        <v>921.9384314877778</v>
      </c>
      <c r="E167" s="24">
        <f t="shared" si="15"/>
        <v>33637.53135327041</v>
      </c>
    </row>
    <row r="168" spans="1:5" ht="12.75">
      <c r="A168" s="23">
        <v>148</v>
      </c>
      <c r="B168" s="24">
        <f t="shared" si="12"/>
        <v>1123.535338565534</v>
      </c>
      <c r="C168" s="24">
        <f t="shared" si="13"/>
        <v>196.2189328940774</v>
      </c>
      <c r="D168" s="24">
        <f t="shared" si="14"/>
        <v>927.3164056714566</v>
      </c>
      <c r="E168" s="24">
        <f t="shared" si="15"/>
        <v>32710.214947598954</v>
      </c>
    </row>
    <row r="169" spans="1:5" ht="12.75">
      <c r="A169" s="23">
        <v>149</v>
      </c>
      <c r="B169" s="24">
        <f t="shared" si="12"/>
        <v>1123.535338565534</v>
      </c>
      <c r="C169" s="24">
        <f t="shared" si="13"/>
        <v>190.80958719432724</v>
      </c>
      <c r="D169" s="24">
        <f t="shared" si="14"/>
        <v>932.7257513712067</v>
      </c>
      <c r="E169" s="24">
        <f t="shared" si="15"/>
        <v>31777.489196227747</v>
      </c>
    </row>
    <row r="170" spans="1:5" ht="12.75">
      <c r="A170" s="23">
        <v>150</v>
      </c>
      <c r="B170" s="24">
        <f t="shared" si="12"/>
        <v>1123.535338565534</v>
      </c>
      <c r="C170" s="24">
        <f t="shared" si="13"/>
        <v>185.3686869779952</v>
      </c>
      <c r="D170" s="24">
        <f t="shared" si="14"/>
        <v>938.1666515875388</v>
      </c>
      <c r="E170" s="24">
        <f t="shared" si="15"/>
        <v>30839.322544640207</v>
      </c>
    </row>
    <row r="171" spans="1:5" ht="12.75">
      <c r="A171" s="23">
        <v>151</v>
      </c>
      <c r="B171" s="24">
        <f t="shared" si="12"/>
        <v>1123.535338565534</v>
      </c>
      <c r="C171" s="24">
        <f t="shared" si="13"/>
        <v>179.89604817706788</v>
      </c>
      <c r="D171" s="24">
        <f t="shared" si="14"/>
        <v>943.6392903884661</v>
      </c>
      <c r="E171" s="24">
        <f t="shared" si="15"/>
        <v>29895.68325425174</v>
      </c>
    </row>
    <row r="172" spans="1:5" ht="12.75">
      <c r="A172" s="23">
        <v>152</v>
      </c>
      <c r="B172" s="24">
        <f t="shared" si="12"/>
        <v>1123.535338565534</v>
      </c>
      <c r="C172" s="24">
        <f t="shared" si="13"/>
        <v>174.39148564980184</v>
      </c>
      <c r="D172" s="24">
        <f t="shared" si="14"/>
        <v>949.1438529157322</v>
      </c>
      <c r="E172" s="24">
        <f t="shared" si="15"/>
        <v>28946.53940133601</v>
      </c>
    </row>
    <row r="173" spans="1:5" ht="12.75">
      <c r="A173" s="23">
        <v>153</v>
      </c>
      <c r="B173" s="24">
        <f t="shared" si="12"/>
        <v>1123.535338565534</v>
      </c>
      <c r="C173" s="24">
        <f t="shared" si="13"/>
        <v>168.85481317446005</v>
      </c>
      <c r="D173" s="24">
        <f t="shared" si="14"/>
        <v>954.6805253910738</v>
      </c>
      <c r="E173" s="24">
        <f t="shared" si="15"/>
        <v>27991.858875944934</v>
      </c>
    </row>
    <row r="174" spans="1:5" ht="12.75">
      <c r="A174" s="23">
        <v>154</v>
      </c>
      <c r="B174" s="24">
        <f t="shared" si="12"/>
        <v>1123.535338565534</v>
      </c>
      <c r="C174" s="24">
        <f t="shared" si="13"/>
        <v>163.2858434430121</v>
      </c>
      <c r="D174" s="24">
        <f t="shared" si="14"/>
        <v>960.2494951225218</v>
      </c>
      <c r="E174" s="24">
        <f t="shared" si="15"/>
        <v>27031.60938082241</v>
      </c>
    </row>
    <row r="175" spans="1:5" ht="12.75">
      <c r="A175" s="23">
        <v>155</v>
      </c>
      <c r="B175" s="24">
        <f t="shared" si="12"/>
        <v>1123.535338565534</v>
      </c>
      <c r="C175" s="24">
        <f t="shared" si="13"/>
        <v>157.6843880547974</v>
      </c>
      <c r="D175" s="24">
        <f t="shared" si="14"/>
        <v>965.8509505107365</v>
      </c>
      <c r="E175" s="24">
        <f t="shared" si="15"/>
        <v>26065.758430311675</v>
      </c>
    </row>
    <row r="176" spans="1:5" ht="12.75">
      <c r="A176" s="23">
        <v>156</v>
      </c>
      <c r="B176" s="24">
        <f t="shared" si="12"/>
        <v>1123.535338565534</v>
      </c>
      <c r="C176" s="24">
        <f t="shared" si="13"/>
        <v>152.05025751015145</v>
      </c>
      <c r="D176" s="24">
        <f t="shared" si="14"/>
        <v>971.4850810553825</v>
      </c>
      <c r="E176" s="24">
        <f t="shared" si="15"/>
        <v>25094.27334925629</v>
      </c>
    </row>
    <row r="177" spans="1:5" ht="12.75">
      <c r="A177" s="23">
        <v>157</v>
      </c>
      <c r="B177" s="24">
        <f t="shared" si="12"/>
        <v>1123.535338565534</v>
      </c>
      <c r="C177" s="24">
        <f t="shared" si="13"/>
        <v>146.38326120399503</v>
      </c>
      <c r="D177" s="24">
        <f t="shared" si="14"/>
        <v>977.1520773615389</v>
      </c>
      <c r="E177" s="24">
        <f t="shared" si="15"/>
        <v>24117.121271894754</v>
      </c>
    </row>
    <row r="178" spans="1:5" ht="12.75">
      <c r="A178" s="23">
        <v>158</v>
      </c>
      <c r="B178" s="24">
        <f t="shared" si="12"/>
        <v>1123.535338565534</v>
      </c>
      <c r="C178" s="24">
        <f t="shared" si="13"/>
        <v>140.68320741938606</v>
      </c>
      <c r="D178" s="24">
        <f t="shared" si="14"/>
        <v>982.8521311461479</v>
      </c>
      <c r="E178" s="24">
        <f t="shared" si="15"/>
        <v>23134.269140748605</v>
      </c>
    </row>
    <row r="179" spans="1:5" ht="12.75">
      <c r="A179" s="23">
        <v>159</v>
      </c>
      <c r="B179" s="24">
        <f t="shared" si="12"/>
        <v>1123.535338565534</v>
      </c>
      <c r="C179" s="24">
        <f t="shared" si="13"/>
        <v>134.94990332103353</v>
      </c>
      <c r="D179" s="24">
        <f t="shared" si="14"/>
        <v>988.5854352445004</v>
      </c>
      <c r="E179" s="24">
        <f t="shared" si="15"/>
        <v>22145.683705504103</v>
      </c>
    </row>
    <row r="180" spans="1:5" ht="12.75">
      <c r="A180" s="23">
        <v>160</v>
      </c>
      <c r="B180" s="24">
        <f t="shared" si="12"/>
        <v>1123.535338565534</v>
      </c>
      <c r="C180" s="24">
        <f t="shared" si="13"/>
        <v>129.18315494877393</v>
      </c>
      <c r="D180" s="24">
        <f t="shared" si="14"/>
        <v>994.35218361676</v>
      </c>
      <c r="E180" s="24">
        <f t="shared" si="15"/>
        <v>21151.331521887343</v>
      </c>
    </row>
    <row r="181" spans="1:5" ht="12.75">
      <c r="A181" s="23">
        <v>161</v>
      </c>
      <c r="B181" s="24">
        <f t="shared" si="12"/>
        <v>1123.535338565534</v>
      </c>
      <c r="C181" s="24">
        <f t="shared" si="13"/>
        <v>123.38276721100951</v>
      </c>
      <c r="D181" s="24">
        <f t="shared" si="14"/>
        <v>1000.1525713545244</v>
      </c>
      <c r="E181" s="24">
        <f t="shared" si="15"/>
        <v>20151.17895053282</v>
      </c>
    </row>
    <row r="182" spans="1:5" ht="12.75">
      <c r="A182" s="23">
        <v>162</v>
      </c>
      <c r="B182" s="24">
        <f t="shared" si="12"/>
        <v>1123.535338565534</v>
      </c>
      <c r="C182" s="24">
        <f t="shared" si="13"/>
        <v>117.54854387810812</v>
      </c>
      <c r="D182" s="24">
        <f t="shared" si="14"/>
        <v>1005.9867946874258</v>
      </c>
      <c r="E182" s="24">
        <f t="shared" si="15"/>
        <v>19145.192155845394</v>
      </c>
    </row>
    <row r="183" spans="1:5" ht="12.75">
      <c r="A183" s="23">
        <v>163</v>
      </c>
      <c r="B183" s="24">
        <f t="shared" si="12"/>
        <v>1123.535338565534</v>
      </c>
      <c r="C183" s="24">
        <f t="shared" si="13"/>
        <v>111.68028757576481</v>
      </c>
      <c r="D183" s="24">
        <f t="shared" si="14"/>
        <v>1011.8550509897691</v>
      </c>
      <c r="E183" s="24">
        <f t="shared" si="15"/>
        <v>18133.337104855626</v>
      </c>
    </row>
    <row r="184" spans="1:5" ht="12.75">
      <c r="A184" s="23">
        <v>164</v>
      </c>
      <c r="B184" s="24">
        <f t="shared" si="12"/>
        <v>1123.535338565534</v>
      </c>
      <c r="C184" s="24">
        <f t="shared" si="13"/>
        <v>105.77779977832449</v>
      </c>
      <c r="D184" s="24">
        <f t="shared" si="14"/>
        <v>1017.7575387872095</v>
      </c>
      <c r="E184" s="24">
        <f t="shared" si="15"/>
        <v>17115.579566068416</v>
      </c>
    </row>
    <row r="185" spans="1:5" ht="12.75">
      <c r="A185" s="23">
        <v>165</v>
      </c>
      <c r="B185" s="24">
        <f t="shared" si="12"/>
        <v>1123.535338565534</v>
      </c>
      <c r="C185" s="24">
        <f t="shared" si="13"/>
        <v>99.84088080206577</v>
      </c>
      <c r="D185" s="24">
        <f t="shared" si="14"/>
        <v>1023.6944577634682</v>
      </c>
      <c r="E185" s="24">
        <f t="shared" si="15"/>
        <v>16091.885108304949</v>
      </c>
    </row>
    <row r="186" spans="1:5" ht="12.75">
      <c r="A186" s="23">
        <v>166</v>
      </c>
      <c r="B186" s="24">
        <f t="shared" si="12"/>
        <v>1123.535338565534</v>
      </c>
      <c r="C186" s="24">
        <f t="shared" si="13"/>
        <v>93.86932979844553</v>
      </c>
      <c r="D186" s="24">
        <f t="shared" si="14"/>
        <v>1029.6660087670884</v>
      </c>
      <c r="E186" s="24">
        <f t="shared" si="15"/>
        <v>15062.21909953786</v>
      </c>
    </row>
    <row r="187" spans="1:5" ht="12.75">
      <c r="A187" s="23">
        <v>167</v>
      </c>
      <c r="B187" s="24">
        <f t="shared" si="12"/>
        <v>1123.535338565534</v>
      </c>
      <c r="C187" s="24">
        <f t="shared" si="13"/>
        <v>87.86294474730418</v>
      </c>
      <c r="D187" s="24">
        <f t="shared" si="14"/>
        <v>1035.6723938182297</v>
      </c>
      <c r="E187" s="24">
        <f t="shared" si="15"/>
        <v>14026.546705719631</v>
      </c>
    </row>
    <row r="188" spans="1:5" ht="12.75">
      <c r="A188" s="23">
        <v>168</v>
      </c>
      <c r="B188" s="24">
        <f t="shared" si="12"/>
        <v>1123.535338565534</v>
      </c>
      <c r="C188" s="24">
        <f t="shared" si="13"/>
        <v>81.82152245003118</v>
      </c>
      <c r="D188" s="24">
        <f t="shared" si="14"/>
        <v>1041.7138161155028</v>
      </c>
      <c r="E188" s="24">
        <f t="shared" si="15"/>
        <v>12984.832889604128</v>
      </c>
    </row>
    <row r="189" spans="1:5" ht="12.75">
      <c r="A189" s="23">
        <v>169</v>
      </c>
      <c r="B189" s="24">
        <f t="shared" si="12"/>
        <v>1123.535338565534</v>
      </c>
      <c r="C189" s="24">
        <f t="shared" si="13"/>
        <v>75.74485852269075</v>
      </c>
      <c r="D189" s="24">
        <f t="shared" si="14"/>
        <v>1047.7904800428432</v>
      </c>
      <c r="E189" s="24">
        <f t="shared" si="15"/>
        <v>11937.042409561283</v>
      </c>
    </row>
    <row r="190" spans="1:5" ht="12.75">
      <c r="A190" s="23">
        <v>170</v>
      </c>
      <c r="B190" s="24">
        <f t="shared" si="12"/>
        <v>1123.535338565534</v>
      </c>
      <c r="C190" s="24">
        <f t="shared" si="13"/>
        <v>69.6327473891075</v>
      </c>
      <c r="D190" s="24">
        <f t="shared" si="14"/>
        <v>1053.9025911764265</v>
      </c>
      <c r="E190" s="24">
        <f t="shared" si="15"/>
        <v>10883.139818384858</v>
      </c>
    </row>
    <row r="191" spans="1:5" ht="12.75">
      <c r="A191" s="23">
        <v>171</v>
      </c>
      <c r="B191" s="24">
        <f t="shared" si="12"/>
        <v>1123.535338565534</v>
      </c>
      <c r="C191" s="24">
        <f t="shared" si="13"/>
        <v>63.484982273911676</v>
      </c>
      <c r="D191" s="24">
        <f t="shared" si="14"/>
        <v>1060.0503562916222</v>
      </c>
      <c r="E191" s="24">
        <f t="shared" si="15"/>
        <v>9823.089462093236</v>
      </c>
    </row>
    <row r="192" spans="1:5" ht="12.75">
      <c r="A192" s="23">
        <v>172</v>
      </c>
      <c r="B192" s="24">
        <f t="shared" si="12"/>
        <v>1123.535338565534</v>
      </c>
      <c r="C192" s="24">
        <f t="shared" si="13"/>
        <v>57.30135519554388</v>
      </c>
      <c r="D192" s="24">
        <f t="shared" si="14"/>
        <v>1066.23398336999</v>
      </c>
      <c r="E192" s="24">
        <f t="shared" si="15"/>
        <v>8756.855478723246</v>
      </c>
    </row>
    <row r="193" spans="1:5" ht="12.75">
      <c r="A193" s="23">
        <v>173</v>
      </c>
      <c r="B193" s="24">
        <f t="shared" si="12"/>
        <v>1123.535338565534</v>
      </c>
      <c r="C193" s="24">
        <f t="shared" si="13"/>
        <v>51.08165695921894</v>
      </c>
      <c r="D193" s="24">
        <f t="shared" si="14"/>
        <v>1072.453681606315</v>
      </c>
      <c r="E193" s="24">
        <f t="shared" si="15"/>
        <v>7684.4017971169305</v>
      </c>
    </row>
    <row r="194" spans="1:5" ht="12.75">
      <c r="A194" s="23">
        <v>174</v>
      </c>
      <c r="B194" s="24">
        <f t="shared" si="12"/>
        <v>1123.535338565534</v>
      </c>
      <c r="C194" s="24">
        <f t="shared" si="13"/>
        <v>44.825677149848765</v>
      </c>
      <c r="D194" s="24">
        <f t="shared" si="14"/>
        <v>1078.709661415685</v>
      </c>
      <c r="E194" s="24">
        <f t="shared" si="15"/>
        <v>6605.692135701245</v>
      </c>
    </row>
    <row r="195" spans="1:5" ht="12.75">
      <c r="A195" s="23">
        <v>175</v>
      </c>
      <c r="B195" s="24">
        <f t="shared" si="12"/>
        <v>1123.535338565534</v>
      </c>
      <c r="C195" s="24">
        <f t="shared" si="13"/>
        <v>38.533204124923934</v>
      </c>
      <c r="D195" s="24">
        <f t="shared" si="14"/>
        <v>1085.00213444061</v>
      </c>
      <c r="E195" s="24">
        <f t="shared" si="15"/>
        <v>5520.690001260635</v>
      </c>
    </row>
    <row r="196" spans="1:5" ht="12.75">
      <c r="A196" s="23">
        <v>176</v>
      </c>
      <c r="B196" s="24">
        <f t="shared" si="12"/>
        <v>1123.535338565534</v>
      </c>
      <c r="C196" s="24">
        <f t="shared" si="13"/>
        <v>32.20402500735371</v>
      </c>
      <c r="D196" s="24">
        <f t="shared" si="14"/>
        <v>1091.3313135581802</v>
      </c>
      <c r="E196" s="24">
        <f t="shared" si="15"/>
        <v>4429.3586877024545</v>
      </c>
    </row>
    <row r="197" spans="1:5" ht="12.75">
      <c r="A197" s="23">
        <v>177</v>
      </c>
      <c r="B197" s="24">
        <f t="shared" si="12"/>
        <v>1123.535338565534</v>
      </c>
      <c r="C197" s="24">
        <f t="shared" si="13"/>
        <v>25.83792567826432</v>
      </c>
      <c r="D197" s="24">
        <f t="shared" si="14"/>
        <v>1097.6974128872696</v>
      </c>
      <c r="E197" s="24">
        <f t="shared" si="15"/>
        <v>3331.6612748151847</v>
      </c>
    </row>
    <row r="198" spans="1:5" ht="12.75">
      <c r="A198" s="23">
        <v>178</v>
      </c>
      <c r="B198" s="24">
        <f t="shared" si="12"/>
        <v>1123.535338565534</v>
      </c>
      <c r="C198" s="24">
        <f t="shared" si="13"/>
        <v>19.434690769755246</v>
      </c>
      <c r="D198" s="24">
        <f t="shared" si="14"/>
        <v>1104.1006477957787</v>
      </c>
      <c r="E198" s="24">
        <f t="shared" si="15"/>
        <v>2227.5606270194057</v>
      </c>
    </row>
    <row r="199" spans="1:5" ht="12.75">
      <c r="A199" s="23">
        <v>179</v>
      </c>
      <c r="B199" s="24">
        <f t="shared" si="12"/>
        <v>1123.535338565534</v>
      </c>
      <c r="C199" s="24">
        <f t="shared" si="13"/>
        <v>12.9941036576132</v>
      </c>
      <c r="D199" s="24">
        <f t="shared" si="14"/>
        <v>1110.5412349079209</v>
      </c>
      <c r="E199" s="24">
        <f t="shared" si="15"/>
        <v>1117.0193921114849</v>
      </c>
    </row>
    <row r="200" spans="1:5" ht="12.75">
      <c r="A200" s="23">
        <v>180</v>
      </c>
      <c r="B200" s="24">
        <f t="shared" si="12"/>
      </c>
      <c r="C200" s="24">
        <f t="shared" si="13"/>
      </c>
      <c r="D200" s="24">
        <f t="shared" si="14"/>
      </c>
      <c r="E200" s="24">
        <f t="shared" si="15"/>
      </c>
    </row>
    <row r="201" spans="1:5" ht="12.75">
      <c r="A201" s="23">
        <v>181</v>
      </c>
      <c r="B201" s="24">
        <f t="shared" si="12"/>
      </c>
      <c r="C201" s="24">
        <f t="shared" si="13"/>
      </c>
      <c r="D201" s="24">
        <f t="shared" si="14"/>
      </c>
      <c r="E201" s="24">
        <f t="shared" si="15"/>
      </c>
    </row>
    <row r="202" spans="1:5" ht="12.75">
      <c r="A202" s="23">
        <v>182</v>
      </c>
      <c r="B202" s="24">
        <f t="shared" si="12"/>
      </c>
      <c r="C202" s="24">
        <f t="shared" si="13"/>
      </c>
      <c r="D202" s="24">
        <f t="shared" si="14"/>
      </c>
      <c r="E202" s="24">
        <f t="shared" si="15"/>
      </c>
    </row>
    <row r="203" spans="1:5" ht="12.75">
      <c r="A203" s="23">
        <v>183</v>
      </c>
      <c r="B203" s="24">
        <f t="shared" si="12"/>
      </c>
      <c r="C203" s="24">
        <f t="shared" si="13"/>
      </c>
      <c r="D203" s="24">
        <f t="shared" si="14"/>
      </c>
      <c r="E203" s="24">
        <f t="shared" si="15"/>
      </c>
    </row>
    <row r="204" spans="1:5" ht="12.75">
      <c r="A204" s="23">
        <v>184</v>
      </c>
      <c r="B204" s="24">
        <f t="shared" si="12"/>
      </c>
      <c r="C204" s="24">
        <f t="shared" si="13"/>
      </c>
      <c r="D204" s="24">
        <f t="shared" si="14"/>
      </c>
      <c r="E204" s="24">
        <f t="shared" si="15"/>
      </c>
    </row>
    <row r="205" spans="1:5" ht="12.75">
      <c r="A205" s="23">
        <v>185</v>
      </c>
      <c r="B205" s="24">
        <f t="shared" si="12"/>
      </c>
      <c r="C205" s="24">
        <f t="shared" si="13"/>
      </c>
      <c r="D205" s="24">
        <f t="shared" si="14"/>
      </c>
      <c r="E205" s="24">
        <f t="shared" si="15"/>
      </c>
    </row>
    <row r="206" spans="1:5" ht="12.75">
      <c r="A206" s="23">
        <v>186</v>
      </c>
      <c r="B206" s="24">
        <f t="shared" si="12"/>
      </c>
      <c r="C206" s="24">
        <f t="shared" si="13"/>
      </c>
      <c r="D206" s="24">
        <f t="shared" si="14"/>
      </c>
      <c r="E206" s="24">
        <f t="shared" si="15"/>
      </c>
    </row>
    <row r="207" spans="1:5" ht="12.75">
      <c r="A207" s="23">
        <v>187</v>
      </c>
      <c r="B207" s="24">
        <f t="shared" si="12"/>
      </c>
      <c r="C207" s="24">
        <f t="shared" si="13"/>
      </c>
      <c r="D207" s="24">
        <f t="shared" si="14"/>
      </c>
      <c r="E207" s="24">
        <f t="shared" si="15"/>
      </c>
    </row>
    <row r="208" spans="1:5" ht="12.75">
      <c r="A208" s="23">
        <v>188</v>
      </c>
      <c r="B208" s="24">
        <f t="shared" si="12"/>
      </c>
      <c r="C208" s="24">
        <f t="shared" si="13"/>
      </c>
      <c r="D208" s="24">
        <f t="shared" si="14"/>
      </c>
      <c r="E208" s="24">
        <f t="shared" si="15"/>
      </c>
    </row>
    <row r="209" spans="1:5" ht="12.75">
      <c r="A209" s="23">
        <v>189</v>
      </c>
      <c r="B209" s="24">
        <f t="shared" si="12"/>
      </c>
      <c r="C209" s="24">
        <f t="shared" si="13"/>
      </c>
      <c r="D209" s="24">
        <f t="shared" si="14"/>
      </c>
      <c r="E209" s="24">
        <f t="shared" si="15"/>
      </c>
    </row>
    <row r="210" spans="1:5" ht="12.75">
      <c r="A210" s="23">
        <v>190</v>
      </c>
      <c r="B210" s="24">
        <f t="shared" si="12"/>
      </c>
      <c r="C210" s="24">
        <f t="shared" si="13"/>
      </c>
      <c r="D210" s="24">
        <f t="shared" si="14"/>
      </c>
      <c r="E210" s="24">
        <f t="shared" si="15"/>
      </c>
    </row>
    <row r="211" spans="1:5" ht="12.75">
      <c r="A211" s="23">
        <v>191</v>
      </c>
      <c r="B211" s="24">
        <f t="shared" si="12"/>
      </c>
      <c r="C211" s="24">
        <f t="shared" si="13"/>
      </c>
      <c r="D211" s="24">
        <f t="shared" si="14"/>
      </c>
      <c r="E211" s="24">
        <f t="shared" si="15"/>
      </c>
    </row>
    <row r="212" spans="1:5" ht="12.75">
      <c r="A212" s="23">
        <v>192</v>
      </c>
      <c r="B212" s="24">
        <f t="shared" si="12"/>
      </c>
      <c r="C212" s="24">
        <f t="shared" si="13"/>
      </c>
      <c r="D212" s="24">
        <f t="shared" si="14"/>
      </c>
      <c r="E212" s="24">
        <f t="shared" si="15"/>
      </c>
    </row>
    <row r="213" spans="1:5" ht="12.75">
      <c r="A213" s="23">
        <v>193</v>
      </c>
      <c r="B213" s="24">
        <f aca="true" t="shared" si="16" ref="B213:B276">IF(A213&gt;$D$14,"",$D$13)</f>
      </c>
      <c r="C213" s="24">
        <f aca="true" t="shared" si="17" ref="C213:C276">IF(A213&gt;$D$14,"",$D$8/12*E212)</f>
      </c>
      <c r="D213" s="24">
        <f aca="true" t="shared" si="18" ref="D213:D276">IF(A213&gt;$D$14,"",B213-C213)</f>
      </c>
      <c r="E213" s="24">
        <f aca="true" t="shared" si="19" ref="E213:E276">IF(A213&gt;$D$14,"",E212-D213)</f>
      </c>
    </row>
    <row r="214" spans="1:5" ht="12.75">
      <c r="A214" s="23">
        <v>194</v>
      </c>
      <c r="B214" s="24">
        <f t="shared" si="16"/>
      </c>
      <c r="C214" s="24">
        <f t="shared" si="17"/>
      </c>
      <c r="D214" s="24">
        <f t="shared" si="18"/>
      </c>
      <c r="E214" s="24">
        <f t="shared" si="19"/>
      </c>
    </row>
    <row r="215" spans="1:5" ht="12.75">
      <c r="A215" s="23">
        <v>195</v>
      </c>
      <c r="B215" s="24">
        <f t="shared" si="16"/>
      </c>
      <c r="C215" s="24">
        <f t="shared" si="17"/>
      </c>
      <c r="D215" s="24">
        <f t="shared" si="18"/>
      </c>
      <c r="E215" s="24">
        <f t="shared" si="19"/>
      </c>
    </row>
    <row r="216" spans="1:5" ht="12.75">
      <c r="A216" s="23">
        <v>196</v>
      </c>
      <c r="B216" s="24">
        <f t="shared" si="16"/>
      </c>
      <c r="C216" s="24">
        <f t="shared" si="17"/>
      </c>
      <c r="D216" s="24">
        <f t="shared" si="18"/>
      </c>
      <c r="E216" s="24">
        <f t="shared" si="19"/>
      </c>
    </row>
    <row r="217" spans="1:5" ht="12.75">
      <c r="A217" s="23">
        <v>197</v>
      </c>
      <c r="B217" s="24">
        <f t="shared" si="16"/>
      </c>
      <c r="C217" s="24">
        <f t="shared" si="17"/>
      </c>
      <c r="D217" s="24">
        <f t="shared" si="18"/>
      </c>
      <c r="E217" s="24">
        <f t="shared" si="19"/>
      </c>
    </row>
    <row r="218" spans="1:5" ht="12.75">
      <c r="A218" s="23">
        <v>198</v>
      </c>
      <c r="B218" s="24">
        <f t="shared" si="16"/>
      </c>
      <c r="C218" s="24">
        <f t="shared" si="17"/>
      </c>
      <c r="D218" s="24">
        <f t="shared" si="18"/>
      </c>
      <c r="E218" s="24">
        <f t="shared" si="19"/>
      </c>
    </row>
    <row r="219" spans="1:5" ht="12.75">
      <c r="A219" s="23">
        <v>199</v>
      </c>
      <c r="B219" s="24">
        <f t="shared" si="16"/>
      </c>
      <c r="C219" s="24">
        <f t="shared" si="17"/>
      </c>
      <c r="D219" s="24">
        <f t="shared" si="18"/>
      </c>
      <c r="E219" s="24">
        <f t="shared" si="19"/>
      </c>
    </row>
    <row r="220" spans="1:5" ht="12.75">
      <c r="A220" s="23">
        <v>200</v>
      </c>
      <c r="B220" s="24">
        <f t="shared" si="16"/>
      </c>
      <c r="C220" s="24">
        <f t="shared" si="17"/>
      </c>
      <c r="D220" s="24">
        <f t="shared" si="18"/>
      </c>
      <c r="E220" s="24">
        <f t="shared" si="19"/>
      </c>
    </row>
    <row r="221" spans="1:5" ht="12.75">
      <c r="A221" s="23">
        <v>201</v>
      </c>
      <c r="B221" s="24">
        <f t="shared" si="16"/>
      </c>
      <c r="C221" s="24">
        <f t="shared" si="17"/>
      </c>
      <c r="D221" s="24">
        <f t="shared" si="18"/>
      </c>
      <c r="E221" s="24">
        <f t="shared" si="19"/>
      </c>
    </row>
    <row r="222" spans="1:5" ht="12.75">
      <c r="A222" s="23">
        <v>202</v>
      </c>
      <c r="B222" s="24">
        <f t="shared" si="16"/>
      </c>
      <c r="C222" s="24">
        <f t="shared" si="17"/>
      </c>
      <c r="D222" s="24">
        <f t="shared" si="18"/>
      </c>
      <c r="E222" s="24">
        <f t="shared" si="19"/>
      </c>
    </row>
    <row r="223" spans="1:5" ht="12.75">
      <c r="A223" s="23">
        <v>203</v>
      </c>
      <c r="B223" s="24">
        <f t="shared" si="16"/>
      </c>
      <c r="C223" s="24">
        <f t="shared" si="17"/>
      </c>
      <c r="D223" s="24">
        <f t="shared" si="18"/>
      </c>
      <c r="E223" s="24">
        <f t="shared" si="19"/>
      </c>
    </row>
    <row r="224" spans="1:5" ht="12.75">
      <c r="A224" s="23">
        <v>204</v>
      </c>
      <c r="B224" s="24">
        <f t="shared" si="16"/>
      </c>
      <c r="C224" s="24">
        <f t="shared" si="17"/>
      </c>
      <c r="D224" s="24">
        <f t="shared" si="18"/>
      </c>
      <c r="E224" s="24">
        <f t="shared" si="19"/>
      </c>
    </row>
    <row r="225" spans="1:5" ht="12.75">
      <c r="A225" s="23">
        <v>205</v>
      </c>
      <c r="B225" s="24">
        <f t="shared" si="16"/>
      </c>
      <c r="C225" s="24">
        <f t="shared" si="17"/>
      </c>
      <c r="D225" s="24">
        <f t="shared" si="18"/>
      </c>
      <c r="E225" s="24">
        <f t="shared" si="19"/>
      </c>
    </row>
    <row r="226" spans="1:5" ht="12.75">
      <c r="A226" s="23">
        <v>206</v>
      </c>
      <c r="B226" s="24">
        <f t="shared" si="16"/>
      </c>
      <c r="C226" s="24">
        <f t="shared" si="17"/>
      </c>
      <c r="D226" s="24">
        <f t="shared" si="18"/>
      </c>
      <c r="E226" s="24">
        <f t="shared" si="19"/>
      </c>
    </row>
    <row r="227" spans="1:5" ht="12.75">
      <c r="A227" s="23">
        <v>207</v>
      </c>
      <c r="B227" s="24">
        <f t="shared" si="16"/>
      </c>
      <c r="C227" s="24">
        <f t="shared" si="17"/>
      </c>
      <c r="D227" s="24">
        <f t="shared" si="18"/>
      </c>
      <c r="E227" s="24">
        <f t="shared" si="19"/>
      </c>
    </row>
    <row r="228" spans="1:5" ht="12.75">
      <c r="A228" s="23">
        <v>208</v>
      </c>
      <c r="B228" s="24">
        <f t="shared" si="16"/>
      </c>
      <c r="C228" s="24">
        <f t="shared" si="17"/>
      </c>
      <c r="D228" s="24">
        <f t="shared" si="18"/>
      </c>
      <c r="E228" s="24">
        <f t="shared" si="19"/>
      </c>
    </row>
    <row r="229" spans="1:5" ht="12.75">
      <c r="A229" s="23">
        <v>209</v>
      </c>
      <c r="B229" s="24">
        <f t="shared" si="16"/>
      </c>
      <c r="C229" s="24">
        <f t="shared" si="17"/>
      </c>
      <c r="D229" s="24">
        <f t="shared" si="18"/>
      </c>
      <c r="E229" s="24">
        <f t="shared" si="19"/>
      </c>
    </row>
    <row r="230" spans="1:5" ht="12.75">
      <c r="A230" s="23">
        <v>210</v>
      </c>
      <c r="B230" s="24">
        <f t="shared" si="16"/>
      </c>
      <c r="C230" s="24">
        <f t="shared" si="17"/>
      </c>
      <c r="D230" s="24">
        <f t="shared" si="18"/>
      </c>
      <c r="E230" s="24">
        <f t="shared" si="19"/>
      </c>
    </row>
    <row r="231" spans="1:5" ht="12.75">
      <c r="A231" s="23">
        <v>211</v>
      </c>
      <c r="B231" s="24">
        <f t="shared" si="16"/>
      </c>
      <c r="C231" s="24">
        <f t="shared" si="17"/>
      </c>
      <c r="D231" s="24">
        <f t="shared" si="18"/>
      </c>
      <c r="E231" s="24">
        <f t="shared" si="19"/>
      </c>
    </row>
    <row r="232" spans="1:5" ht="12.75">
      <c r="A232" s="23">
        <v>212</v>
      </c>
      <c r="B232" s="24">
        <f t="shared" si="16"/>
      </c>
      <c r="C232" s="24">
        <f t="shared" si="17"/>
      </c>
      <c r="D232" s="24">
        <f t="shared" si="18"/>
      </c>
      <c r="E232" s="24">
        <f t="shared" si="19"/>
      </c>
    </row>
    <row r="233" spans="1:5" ht="12.75">
      <c r="A233" s="23">
        <v>213</v>
      </c>
      <c r="B233" s="24">
        <f t="shared" si="16"/>
      </c>
      <c r="C233" s="24">
        <f t="shared" si="17"/>
      </c>
      <c r="D233" s="24">
        <f t="shared" si="18"/>
      </c>
      <c r="E233" s="24">
        <f t="shared" si="19"/>
      </c>
    </row>
    <row r="234" spans="1:5" ht="12.75">
      <c r="A234" s="23">
        <v>214</v>
      </c>
      <c r="B234" s="24">
        <f t="shared" si="16"/>
      </c>
      <c r="C234" s="24">
        <f t="shared" si="17"/>
      </c>
      <c r="D234" s="24">
        <f t="shared" si="18"/>
      </c>
      <c r="E234" s="24">
        <f t="shared" si="19"/>
      </c>
    </row>
    <row r="235" spans="1:5" ht="12.75">
      <c r="A235" s="23">
        <v>215</v>
      </c>
      <c r="B235" s="24">
        <f t="shared" si="16"/>
      </c>
      <c r="C235" s="24">
        <f t="shared" si="17"/>
      </c>
      <c r="D235" s="24">
        <f t="shared" si="18"/>
      </c>
      <c r="E235" s="24">
        <f t="shared" si="19"/>
      </c>
    </row>
    <row r="236" spans="1:5" ht="12.75">
      <c r="A236" s="23">
        <v>216</v>
      </c>
      <c r="B236" s="24">
        <f t="shared" si="16"/>
      </c>
      <c r="C236" s="24">
        <f t="shared" si="17"/>
      </c>
      <c r="D236" s="24">
        <f t="shared" si="18"/>
      </c>
      <c r="E236" s="24">
        <f t="shared" si="19"/>
      </c>
    </row>
    <row r="237" spans="1:5" ht="12.75">
      <c r="A237" s="23">
        <v>217</v>
      </c>
      <c r="B237" s="24">
        <f t="shared" si="16"/>
      </c>
      <c r="C237" s="24">
        <f t="shared" si="17"/>
      </c>
      <c r="D237" s="24">
        <f t="shared" si="18"/>
      </c>
      <c r="E237" s="24">
        <f t="shared" si="19"/>
      </c>
    </row>
    <row r="238" spans="1:5" ht="12.75">
      <c r="A238" s="23">
        <v>218</v>
      </c>
      <c r="B238" s="24">
        <f t="shared" si="16"/>
      </c>
      <c r="C238" s="24">
        <f t="shared" si="17"/>
      </c>
      <c r="D238" s="24">
        <f t="shared" si="18"/>
      </c>
      <c r="E238" s="24">
        <f t="shared" si="19"/>
      </c>
    </row>
    <row r="239" spans="1:5" ht="12.75">
      <c r="A239" s="23">
        <v>219</v>
      </c>
      <c r="B239" s="24">
        <f t="shared" si="16"/>
      </c>
      <c r="C239" s="24">
        <f t="shared" si="17"/>
      </c>
      <c r="D239" s="24">
        <f t="shared" si="18"/>
      </c>
      <c r="E239" s="24">
        <f t="shared" si="19"/>
      </c>
    </row>
    <row r="240" spans="1:5" ht="12.75">
      <c r="A240" s="23">
        <v>220</v>
      </c>
      <c r="B240" s="24">
        <f t="shared" si="16"/>
      </c>
      <c r="C240" s="24">
        <f t="shared" si="17"/>
      </c>
      <c r="D240" s="24">
        <f t="shared" si="18"/>
      </c>
      <c r="E240" s="24">
        <f t="shared" si="19"/>
      </c>
    </row>
    <row r="241" spans="1:5" ht="12.75">
      <c r="A241" s="23">
        <v>221</v>
      </c>
      <c r="B241" s="24">
        <f t="shared" si="16"/>
      </c>
      <c r="C241" s="24">
        <f t="shared" si="17"/>
      </c>
      <c r="D241" s="24">
        <f t="shared" si="18"/>
      </c>
      <c r="E241" s="24">
        <f t="shared" si="19"/>
      </c>
    </row>
    <row r="242" spans="1:5" ht="12.75">
      <c r="A242" s="23">
        <v>222</v>
      </c>
      <c r="B242" s="24">
        <f t="shared" si="16"/>
      </c>
      <c r="C242" s="24">
        <f t="shared" si="17"/>
      </c>
      <c r="D242" s="24">
        <f t="shared" si="18"/>
      </c>
      <c r="E242" s="24">
        <f t="shared" si="19"/>
      </c>
    </row>
    <row r="243" spans="1:5" ht="12.75">
      <c r="A243" s="23">
        <v>223</v>
      </c>
      <c r="B243" s="24">
        <f t="shared" si="16"/>
      </c>
      <c r="C243" s="24">
        <f t="shared" si="17"/>
      </c>
      <c r="D243" s="24">
        <f t="shared" si="18"/>
      </c>
      <c r="E243" s="24">
        <f t="shared" si="19"/>
      </c>
    </row>
    <row r="244" spans="1:5" ht="12.75">
      <c r="A244" s="23">
        <v>224</v>
      </c>
      <c r="B244" s="24">
        <f t="shared" si="16"/>
      </c>
      <c r="C244" s="24">
        <f t="shared" si="17"/>
      </c>
      <c r="D244" s="24">
        <f t="shared" si="18"/>
      </c>
      <c r="E244" s="24">
        <f t="shared" si="19"/>
      </c>
    </row>
    <row r="245" spans="1:5" ht="12.75">
      <c r="A245" s="23">
        <v>225</v>
      </c>
      <c r="B245" s="24">
        <f t="shared" si="16"/>
      </c>
      <c r="C245" s="24">
        <f t="shared" si="17"/>
      </c>
      <c r="D245" s="24">
        <f t="shared" si="18"/>
      </c>
      <c r="E245" s="24">
        <f t="shared" si="19"/>
      </c>
    </row>
    <row r="246" spans="1:5" ht="12.75">
      <c r="A246" s="23">
        <v>226</v>
      </c>
      <c r="B246" s="24">
        <f t="shared" si="16"/>
      </c>
      <c r="C246" s="24">
        <f t="shared" si="17"/>
      </c>
      <c r="D246" s="24">
        <f t="shared" si="18"/>
      </c>
      <c r="E246" s="24">
        <f t="shared" si="19"/>
      </c>
    </row>
    <row r="247" spans="1:5" ht="12.75">
      <c r="A247" s="23">
        <v>227</v>
      </c>
      <c r="B247" s="24">
        <f t="shared" si="16"/>
      </c>
      <c r="C247" s="24">
        <f t="shared" si="17"/>
      </c>
      <c r="D247" s="24">
        <f t="shared" si="18"/>
      </c>
      <c r="E247" s="24">
        <f t="shared" si="19"/>
      </c>
    </row>
    <row r="248" spans="1:5" ht="12.75">
      <c r="A248" s="23">
        <v>228</v>
      </c>
      <c r="B248" s="24">
        <f t="shared" si="16"/>
      </c>
      <c r="C248" s="24">
        <f t="shared" si="17"/>
      </c>
      <c r="D248" s="24">
        <f t="shared" si="18"/>
      </c>
      <c r="E248" s="24">
        <f t="shared" si="19"/>
      </c>
    </row>
    <row r="249" spans="1:5" ht="12.75">
      <c r="A249" s="23">
        <v>229</v>
      </c>
      <c r="B249" s="24">
        <f t="shared" si="16"/>
      </c>
      <c r="C249" s="24">
        <f t="shared" si="17"/>
      </c>
      <c r="D249" s="24">
        <f t="shared" si="18"/>
      </c>
      <c r="E249" s="24">
        <f t="shared" si="19"/>
      </c>
    </row>
    <row r="250" spans="1:5" ht="12.75">
      <c r="A250" s="23">
        <v>230</v>
      </c>
      <c r="B250" s="24">
        <f t="shared" si="16"/>
      </c>
      <c r="C250" s="24">
        <f t="shared" si="17"/>
      </c>
      <c r="D250" s="24">
        <f t="shared" si="18"/>
      </c>
      <c r="E250" s="24">
        <f t="shared" si="19"/>
      </c>
    </row>
    <row r="251" spans="1:5" ht="12.75">
      <c r="A251" s="23">
        <v>231</v>
      </c>
      <c r="B251" s="24">
        <f t="shared" si="16"/>
      </c>
      <c r="C251" s="24">
        <f t="shared" si="17"/>
      </c>
      <c r="D251" s="24">
        <f t="shared" si="18"/>
      </c>
      <c r="E251" s="24">
        <f t="shared" si="19"/>
      </c>
    </row>
    <row r="252" spans="1:5" ht="12.75">
      <c r="A252" s="23">
        <v>232</v>
      </c>
      <c r="B252" s="24">
        <f t="shared" si="16"/>
      </c>
      <c r="C252" s="24">
        <f t="shared" si="17"/>
      </c>
      <c r="D252" s="24">
        <f t="shared" si="18"/>
      </c>
      <c r="E252" s="24">
        <f t="shared" si="19"/>
      </c>
    </row>
    <row r="253" spans="1:5" ht="12.75">
      <c r="A253" s="23">
        <v>233</v>
      </c>
      <c r="B253" s="24">
        <f t="shared" si="16"/>
      </c>
      <c r="C253" s="24">
        <f t="shared" si="17"/>
      </c>
      <c r="D253" s="24">
        <f t="shared" si="18"/>
      </c>
      <c r="E253" s="24">
        <f t="shared" si="19"/>
      </c>
    </row>
    <row r="254" spans="1:5" ht="12.75">
      <c r="A254" s="23">
        <v>234</v>
      </c>
      <c r="B254" s="24">
        <f t="shared" si="16"/>
      </c>
      <c r="C254" s="24">
        <f t="shared" si="17"/>
      </c>
      <c r="D254" s="24">
        <f t="shared" si="18"/>
      </c>
      <c r="E254" s="24">
        <f t="shared" si="19"/>
      </c>
    </row>
    <row r="255" spans="1:5" ht="12.75">
      <c r="A255" s="23">
        <v>235</v>
      </c>
      <c r="B255" s="24">
        <f t="shared" si="16"/>
      </c>
      <c r="C255" s="24">
        <f t="shared" si="17"/>
      </c>
      <c r="D255" s="24">
        <f t="shared" si="18"/>
      </c>
      <c r="E255" s="24">
        <f t="shared" si="19"/>
      </c>
    </row>
    <row r="256" spans="1:5" ht="12.75">
      <c r="A256" s="23">
        <v>236</v>
      </c>
      <c r="B256" s="24">
        <f t="shared" si="16"/>
      </c>
      <c r="C256" s="24">
        <f t="shared" si="17"/>
      </c>
      <c r="D256" s="24">
        <f t="shared" si="18"/>
      </c>
      <c r="E256" s="24">
        <f t="shared" si="19"/>
      </c>
    </row>
    <row r="257" spans="1:5" ht="12.75">
      <c r="A257" s="23">
        <v>237</v>
      </c>
      <c r="B257" s="24">
        <f t="shared" si="16"/>
      </c>
      <c r="C257" s="24">
        <f t="shared" si="17"/>
      </c>
      <c r="D257" s="24">
        <f t="shared" si="18"/>
      </c>
      <c r="E257" s="24">
        <f t="shared" si="19"/>
      </c>
    </row>
    <row r="258" spans="1:5" ht="12.75">
      <c r="A258" s="23">
        <v>238</v>
      </c>
      <c r="B258" s="24">
        <f t="shared" si="16"/>
      </c>
      <c r="C258" s="24">
        <f t="shared" si="17"/>
      </c>
      <c r="D258" s="24">
        <f t="shared" si="18"/>
      </c>
      <c r="E258" s="24">
        <f t="shared" si="19"/>
      </c>
    </row>
    <row r="259" spans="1:5" ht="12.75">
      <c r="A259" s="23">
        <v>239</v>
      </c>
      <c r="B259" s="24">
        <f t="shared" si="16"/>
      </c>
      <c r="C259" s="24">
        <f t="shared" si="17"/>
      </c>
      <c r="D259" s="24">
        <f t="shared" si="18"/>
      </c>
      <c r="E259" s="24">
        <f t="shared" si="19"/>
      </c>
    </row>
    <row r="260" spans="1:5" ht="12.75">
      <c r="A260" s="23">
        <v>240</v>
      </c>
      <c r="B260" s="24">
        <f t="shared" si="16"/>
      </c>
      <c r="C260" s="24">
        <f t="shared" si="17"/>
      </c>
      <c r="D260" s="24">
        <f t="shared" si="18"/>
      </c>
      <c r="E260" s="24">
        <f t="shared" si="19"/>
      </c>
    </row>
    <row r="261" spans="1:5" ht="12.75">
      <c r="A261" s="23">
        <v>241</v>
      </c>
      <c r="B261" s="24">
        <f t="shared" si="16"/>
      </c>
      <c r="C261" s="24">
        <f t="shared" si="17"/>
      </c>
      <c r="D261" s="24">
        <f t="shared" si="18"/>
      </c>
      <c r="E261" s="24">
        <f t="shared" si="19"/>
      </c>
    </row>
    <row r="262" spans="1:5" ht="12.75">
      <c r="A262" s="23">
        <v>242</v>
      </c>
      <c r="B262" s="24">
        <f t="shared" si="16"/>
      </c>
      <c r="C262" s="24">
        <f t="shared" si="17"/>
      </c>
      <c r="D262" s="24">
        <f t="shared" si="18"/>
      </c>
      <c r="E262" s="24">
        <f t="shared" si="19"/>
      </c>
    </row>
    <row r="263" spans="1:5" ht="12.75">
      <c r="A263" s="23">
        <v>243</v>
      </c>
      <c r="B263" s="24">
        <f t="shared" si="16"/>
      </c>
      <c r="C263" s="24">
        <f t="shared" si="17"/>
      </c>
      <c r="D263" s="24">
        <f t="shared" si="18"/>
      </c>
      <c r="E263" s="24">
        <f t="shared" si="19"/>
      </c>
    </row>
    <row r="264" spans="1:5" ht="12.75">
      <c r="A264" s="23">
        <v>244</v>
      </c>
      <c r="B264" s="24">
        <f t="shared" si="16"/>
      </c>
      <c r="C264" s="24">
        <f t="shared" si="17"/>
      </c>
      <c r="D264" s="24">
        <f t="shared" si="18"/>
      </c>
      <c r="E264" s="24">
        <f t="shared" si="19"/>
      </c>
    </row>
    <row r="265" spans="1:5" ht="12.75">
      <c r="A265" s="23">
        <v>245</v>
      </c>
      <c r="B265" s="24">
        <f t="shared" si="16"/>
      </c>
      <c r="C265" s="24">
        <f t="shared" si="17"/>
      </c>
      <c r="D265" s="24">
        <f t="shared" si="18"/>
      </c>
      <c r="E265" s="24">
        <f t="shared" si="19"/>
      </c>
    </row>
    <row r="266" spans="1:5" ht="12.75">
      <c r="A266" s="23">
        <v>246</v>
      </c>
      <c r="B266" s="24">
        <f t="shared" si="16"/>
      </c>
      <c r="C266" s="24">
        <f t="shared" si="17"/>
      </c>
      <c r="D266" s="24">
        <f t="shared" si="18"/>
      </c>
      <c r="E266" s="24">
        <f t="shared" si="19"/>
      </c>
    </row>
    <row r="267" spans="1:5" ht="12.75">
      <c r="A267" s="23">
        <v>247</v>
      </c>
      <c r="B267" s="24">
        <f t="shared" si="16"/>
      </c>
      <c r="C267" s="24">
        <f t="shared" si="17"/>
      </c>
      <c r="D267" s="24">
        <f t="shared" si="18"/>
      </c>
      <c r="E267" s="24">
        <f t="shared" si="19"/>
      </c>
    </row>
    <row r="268" spans="1:5" ht="12.75">
      <c r="A268" s="23">
        <v>248</v>
      </c>
      <c r="B268" s="24">
        <f t="shared" si="16"/>
      </c>
      <c r="C268" s="24">
        <f t="shared" si="17"/>
      </c>
      <c r="D268" s="24">
        <f t="shared" si="18"/>
      </c>
      <c r="E268" s="24">
        <f t="shared" si="19"/>
      </c>
    </row>
    <row r="269" spans="1:5" ht="12.75">
      <c r="A269" s="23">
        <v>249</v>
      </c>
      <c r="B269" s="24">
        <f t="shared" si="16"/>
      </c>
      <c r="C269" s="24">
        <f t="shared" si="17"/>
      </c>
      <c r="D269" s="24">
        <f t="shared" si="18"/>
      </c>
      <c r="E269" s="24">
        <f t="shared" si="19"/>
      </c>
    </row>
    <row r="270" spans="1:5" ht="12.75">
      <c r="A270" s="23">
        <v>250</v>
      </c>
      <c r="B270" s="24">
        <f t="shared" si="16"/>
      </c>
      <c r="C270" s="24">
        <f t="shared" si="17"/>
      </c>
      <c r="D270" s="24">
        <f t="shared" si="18"/>
      </c>
      <c r="E270" s="24">
        <f t="shared" si="19"/>
      </c>
    </row>
    <row r="271" spans="1:5" ht="12.75">
      <c r="A271" s="23">
        <v>251</v>
      </c>
      <c r="B271" s="24">
        <f t="shared" si="16"/>
      </c>
      <c r="C271" s="24">
        <f t="shared" si="17"/>
      </c>
      <c r="D271" s="24">
        <f t="shared" si="18"/>
      </c>
      <c r="E271" s="24">
        <f t="shared" si="19"/>
      </c>
    </row>
    <row r="272" spans="1:5" ht="12.75">
      <c r="A272" s="23">
        <v>252</v>
      </c>
      <c r="B272" s="24">
        <f t="shared" si="16"/>
      </c>
      <c r="C272" s="24">
        <f t="shared" si="17"/>
      </c>
      <c r="D272" s="24">
        <f t="shared" si="18"/>
      </c>
      <c r="E272" s="24">
        <f t="shared" si="19"/>
      </c>
    </row>
    <row r="273" spans="1:5" ht="12.75">
      <c r="A273" s="23">
        <v>253</v>
      </c>
      <c r="B273" s="24">
        <f t="shared" si="16"/>
      </c>
      <c r="C273" s="24">
        <f t="shared" si="17"/>
      </c>
      <c r="D273" s="24">
        <f t="shared" si="18"/>
      </c>
      <c r="E273" s="24">
        <f t="shared" si="19"/>
      </c>
    </row>
    <row r="274" spans="1:5" ht="12.75">
      <c r="A274" s="23">
        <v>254</v>
      </c>
      <c r="B274" s="24">
        <f t="shared" si="16"/>
      </c>
      <c r="C274" s="24">
        <f t="shared" si="17"/>
      </c>
      <c r="D274" s="24">
        <f t="shared" si="18"/>
      </c>
      <c r="E274" s="24">
        <f t="shared" si="19"/>
      </c>
    </row>
    <row r="275" spans="1:5" ht="12.75">
      <c r="A275" s="23">
        <v>255</v>
      </c>
      <c r="B275" s="24">
        <f t="shared" si="16"/>
      </c>
      <c r="C275" s="24">
        <f t="shared" si="17"/>
      </c>
      <c r="D275" s="24">
        <f t="shared" si="18"/>
      </c>
      <c r="E275" s="24">
        <f t="shared" si="19"/>
      </c>
    </row>
    <row r="276" spans="1:5" ht="12.75">
      <c r="A276" s="23">
        <v>256</v>
      </c>
      <c r="B276" s="24">
        <f t="shared" si="16"/>
      </c>
      <c r="C276" s="24">
        <f t="shared" si="17"/>
      </c>
      <c r="D276" s="24">
        <f t="shared" si="18"/>
      </c>
      <c r="E276" s="24">
        <f t="shared" si="19"/>
      </c>
    </row>
    <row r="277" spans="1:5" ht="12.75">
      <c r="A277" s="23">
        <v>257</v>
      </c>
      <c r="B277" s="24">
        <f aca="true" t="shared" si="20" ref="B277:B340">IF(A277&gt;$D$14,"",$D$13)</f>
      </c>
      <c r="C277" s="24">
        <f aca="true" t="shared" si="21" ref="C277:C340">IF(A277&gt;$D$14,"",$D$8/12*E276)</f>
      </c>
      <c r="D277" s="24">
        <f aca="true" t="shared" si="22" ref="D277:D340">IF(A277&gt;$D$14,"",B277-C277)</f>
      </c>
      <c r="E277" s="24">
        <f aca="true" t="shared" si="23" ref="E277:E340">IF(A277&gt;$D$14,"",E276-D277)</f>
      </c>
    </row>
    <row r="278" spans="1:5" ht="12.75">
      <c r="A278" s="23">
        <v>258</v>
      </c>
      <c r="B278" s="24">
        <f t="shared" si="20"/>
      </c>
      <c r="C278" s="24">
        <f t="shared" si="21"/>
      </c>
      <c r="D278" s="24">
        <f t="shared" si="22"/>
      </c>
      <c r="E278" s="24">
        <f t="shared" si="23"/>
      </c>
    </row>
    <row r="279" spans="1:5" ht="12.75">
      <c r="A279" s="23">
        <v>259</v>
      </c>
      <c r="B279" s="24">
        <f t="shared" si="20"/>
      </c>
      <c r="C279" s="24">
        <f t="shared" si="21"/>
      </c>
      <c r="D279" s="24">
        <f t="shared" si="22"/>
      </c>
      <c r="E279" s="24">
        <f t="shared" si="23"/>
      </c>
    </row>
    <row r="280" spans="1:5" ht="12.75">
      <c r="A280" s="23">
        <v>260</v>
      </c>
      <c r="B280" s="24">
        <f t="shared" si="20"/>
      </c>
      <c r="C280" s="24">
        <f t="shared" si="21"/>
      </c>
      <c r="D280" s="24">
        <f t="shared" si="22"/>
      </c>
      <c r="E280" s="24">
        <f t="shared" si="23"/>
      </c>
    </row>
    <row r="281" spans="1:5" ht="12.75">
      <c r="A281" s="23">
        <v>261</v>
      </c>
      <c r="B281" s="24">
        <f t="shared" si="20"/>
      </c>
      <c r="C281" s="24">
        <f t="shared" si="21"/>
      </c>
      <c r="D281" s="24">
        <f t="shared" si="22"/>
      </c>
      <c r="E281" s="24">
        <f t="shared" si="23"/>
      </c>
    </row>
    <row r="282" spans="1:5" ht="12.75">
      <c r="A282" s="23">
        <v>262</v>
      </c>
      <c r="B282" s="24">
        <f t="shared" si="20"/>
      </c>
      <c r="C282" s="24">
        <f t="shared" si="21"/>
      </c>
      <c r="D282" s="24">
        <f t="shared" si="22"/>
      </c>
      <c r="E282" s="24">
        <f t="shared" si="23"/>
      </c>
    </row>
    <row r="283" spans="1:5" ht="12.75">
      <c r="A283" s="23">
        <v>263</v>
      </c>
      <c r="B283" s="24">
        <f t="shared" si="20"/>
      </c>
      <c r="C283" s="24">
        <f t="shared" si="21"/>
      </c>
      <c r="D283" s="24">
        <f t="shared" si="22"/>
      </c>
      <c r="E283" s="24">
        <f t="shared" si="23"/>
      </c>
    </row>
    <row r="284" spans="1:5" ht="12.75">
      <c r="A284" s="23">
        <v>264</v>
      </c>
      <c r="B284" s="24">
        <f t="shared" si="20"/>
      </c>
      <c r="C284" s="24">
        <f t="shared" si="21"/>
      </c>
      <c r="D284" s="24">
        <f t="shared" si="22"/>
      </c>
      <c r="E284" s="24">
        <f t="shared" si="23"/>
      </c>
    </row>
    <row r="285" spans="1:5" ht="12.75">
      <c r="A285" s="23">
        <v>265</v>
      </c>
      <c r="B285" s="24">
        <f t="shared" si="20"/>
      </c>
      <c r="C285" s="24">
        <f t="shared" si="21"/>
      </c>
      <c r="D285" s="24">
        <f t="shared" si="22"/>
      </c>
      <c r="E285" s="24">
        <f t="shared" si="23"/>
      </c>
    </row>
    <row r="286" spans="1:5" ht="12.75">
      <c r="A286" s="23">
        <v>266</v>
      </c>
      <c r="B286" s="24">
        <f t="shared" si="20"/>
      </c>
      <c r="C286" s="24">
        <f t="shared" si="21"/>
      </c>
      <c r="D286" s="24">
        <f t="shared" si="22"/>
      </c>
      <c r="E286" s="24">
        <f t="shared" si="23"/>
      </c>
    </row>
    <row r="287" spans="1:5" ht="12.75">
      <c r="A287" s="23">
        <v>267</v>
      </c>
      <c r="B287" s="24">
        <f t="shared" si="20"/>
      </c>
      <c r="C287" s="24">
        <f t="shared" si="21"/>
      </c>
      <c r="D287" s="24">
        <f t="shared" si="22"/>
      </c>
      <c r="E287" s="24">
        <f t="shared" si="23"/>
      </c>
    </row>
    <row r="288" spans="1:5" ht="12.75">
      <c r="A288" s="23">
        <v>268</v>
      </c>
      <c r="B288" s="24">
        <f t="shared" si="20"/>
      </c>
      <c r="C288" s="24">
        <f t="shared" si="21"/>
      </c>
      <c r="D288" s="24">
        <f t="shared" si="22"/>
      </c>
      <c r="E288" s="24">
        <f t="shared" si="23"/>
      </c>
    </row>
    <row r="289" spans="1:5" ht="12.75">
      <c r="A289" s="23">
        <v>269</v>
      </c>
      <c r="B289" s="24">
        <f t="shared" si="20"/>
      </c>
      <c r="C289" s="24">
        <f t="shared" si="21"/>
      </c>
      <c r="D289" s="24">
        <f t="shared" si="22"/>
      </c>
      <c r="E289" s="24">
        <f t="shared" si="23"/>
      </c>
    </row>
    <row r="290" spans="1:5" ht="12.75">
      <c r="A290" s="23">
        <v>270</v>
      </c>
      <c r="B290" s="24">
        <f t="shared" si="20"/>
      </c>
      <c r="C290" s="24">
        <f t="shared" si="21"/>
      </c>
      <c r="D290" s="24">
        <f t="shared" si="22"/>
      </c>
      <c r="E290" s="24">
        <f t="shared" si="23"/>
      </c>
    </row>
    <row r="291" spans="1:5" ht="12.75">
      <c r="A291" s="23">
        <v>271</v>
      </c>
      <c r="B291" s="24">
        <f t="shared" si="20"/>
      </c>
      <c r="C291" s="24">
        <f t="shared" si="21"/>
      </c>
      <c r="D291" s="24">
        <f t="shared" si="22"/>
      </c>
      <c r="E291" s="24">
        <f t="shared" si="23"/>
      </c>
    </row>
    <row r="292" spans="1:5" ht="12.75">
      <c r="A292" s="23">
        <v>272</v>
      </c>
      <c r="B292" s="24">
        <f t="shared" si="20"/>
      </c>
      <c r="C292" s="24">
        <f t="shared" si="21"/>
      </c>
      <c r="D292" s="24">
        <f t="shared" si="22"/>
      </c>
      <c r="E292" s="24">
        <f t="shared" si="23"/>
      </c>
    </row>
    <row r="293" spans="1:5" ht="12.75">
      <c r="A293" s="23">
        <v>273</v>
      </c>
      <c r="B293" s="24">
        <f t="shared" si="20"/>
      </c>
      <c r="C293" s="24">
        <f t="shared" si="21"/>
      </c>
      <c r="D293" s="24">
        <f t="shared" si="22"/>
      </c>
      <c r="E293" s="24">
        <f t="shared" si="23"/>
      </c>
    </row>
    <row r="294" spans="1:5" ht="12.75">
      <c r="A294" s="23">
        <v>274</v>
      </c>
      <c r="B294" s="24">
        <f t="shared" si="20"/>
      </c>
      <c r="C294" s="24">
        <f t="shared" si="21"/>
      </c>
      <c r="D294" s="24">
        <f t="shared" si="22"/>
      </c>
      <c r="E294" s="24">
        <f t="shared" si="23"/>
      </c>
    </row>
    <row r="295" spans="1:5" ht="12.75">
      <c r="A295" s="23">
        <v>275</v>
      </c>
      <c r="B295" s="24">
        <f t="shared" si="20"/>
      </c>
      <c r="C295" s="24">
        <f t="shared" si="21"/>
      </c>
      <c r="D295" s="24">
        <f t="shared" si="22"/>
      </c>
      <c r="E295" s="24">
        <f t="shared" si="23"/>
      </c>
    </row>
    <row r="296" spans="1:5" ht="12.75">
      <c r="A296" s="23">
        <v>276</v>
      </c>
      <c r="B296" s="24">
        <f t="shared" si="20"/>
      </c>
      <c r="C296" s="24">
        <f t="shared" si="21"/>
      </c>
      <c r="D296" s="24">
        <f t="shared" si="22"/>
      </c>
      <c r="E296" s="24">
        <f t="shared" si="23"/>
      </c>
    </row>
    <row r="297" spans="1:5" ht="12.75">
      <c r="A297" s="23">
        <v>277</v>
      </c>
      <c r="B297" s="24">
        <f t="shared" si="20"/>
      </c>
      <c r="C297" s="24">
        <f t="shared" si="21"/>
      </c>
      <c r="D297" s="24">
        <f t="shared" si="22"/>
      </c>
      <c r="E297" s="24">
        <f t="shared" si="23"/>
      </c>
    </row>
    <row r="298" spans="1:5" ht="12.75">
      <c r="A298" s="23">
        <v>278</v>
      </c>
      <c r="B298" s="24">
        <f t="shared" si="20"/>
      </c>
      <c r="C298" s="24">
        <f t="shared" si="21"/>
      </c>
      <c r="D298" s="24">
        <f t="shared" si="22"/>
      </c>
      <c r="E298" s="24">
        <f t="shared" si="23"/>
      </c>
    </row>
    <row r="299" spans="1:5" ht="12.75">
      <c r="A299" s="23">
        <v>279</v>
      </c>
      <c r="B299" s="24">
        <f t="shared" si="20"/>
      </c>
      <c r="C299" s="24">
        <f t="shared" si="21"/>
      </c>
      <c r="D299" s="24">
        <f t="shared" si="22"/>
      </c>
      <c r="E299" s="24">
        <f t="shared" si="23"/>
      </c>
    </row>
    <row r="300" spans="1:5" ht="12.75">
      <c r="A300" s="23">
        <v>280</v>
      </c>
      <c r="B300" s="24">
        <f t="shared" si="20"/>
      </c>
      <c r="C300" s="24">
        <f t="shared" si="21"/>
      </c>
      <c r="D300" s="24">
        <f t="shared" si="22"/>
      </c>
      <c r="E300" s="24">
        <f t="shared" si="23"/>
      </c>
    </row>
    <row r="301" spans="1:5" ht="12.75">
      <c r="A301" s="23">
        <v>281</v>
      </c>
      <c r="B301" s="24">
        <f t="shared" si="20"/>
      </c>
      <c r="C301" s="24">
        <f t="shared" si="21"/>
      </c>
      <c r="D301" s="24">
        <f t="shared" si="22"/>
      </c>
      <c r="E301" s="24">
        <f t="shared" si="23"/>
      </c>
    </row>
    <row r="302" spans="1:5" ht="12.75">
      <c r="A302" s="23">
        <v>282</v>
      </c>
      <c r="B302" s="24">
        <f t="shared" si="20"/>
      </c>
      <c r="C302" s="24">
        <f t="shared" si="21"/>
      </c>
      <c r="D302" s="24">
        <f t="shared" si="22"/>
      </c>
      <c r="E302" s="24">
        <f t="shared" si="23"/>
      </c>
    </row>
    <row r="303" spans="1:5" ht="12.75">
      <c r="A303" s="23">
        <v>283</v>
      </c>
      <c r="B303" s="24">
        <f t="shared" si="20"/>
      </c>
      <c r="C303" s="24">
        <f t="shared" si="21"/>
      </c>
      <c r="D303" s="24">
        <f t="shared" si="22"/>
      </c>
      <c r="E303" s="24">
        <f t="shared" si="23"/>
      </c>
    </row>
    <row r="304" spans="1:5" ht="12.75">
      <c r="A304" s="23">
        <v>284</v>
      </c>
      <c r="B304" s="24">
        <f t="shared" si="20"/>
      </c>
      <c r="C304" s="24">
        <f t="shared" si="21"/>
      </c>
      <c r="D304" s="24">
        <f t="shared" si="22"/>
      </c>
      <c r="E304" s="24">
        <f t="shared" si="23"/>
      </c>
    </row>
    <row r="305" spans="1:5" ht="12.75">
      <c r="A305" s="23">
        <v>285</v>
      </c>
      <c r="B305" s="24">
        <f t="shared" si="20"/>
      </c>
      <c r="C305" s="24">
        <f t="shared" si="21"/>
      </c>
      <c r="D305" s="24">
        <f t="shared" si="22"/>
      </c>
      <c r="E305" s="24">
        <f t="shared" si="23"/>
      </c>
    </row>
    <row r="306" spans="1:5" ht="12.75">
      <c r="A306" s="23">
        <v>286</v>
      </c>
      <c r="B306" s="24">
        <f t="shared" si="20"/>
      </c>
      <c r="C306" s="24">
        <f t="shared" si="21"/>
      </c>
      <c r="D306" s="24">
        <f t="shared" si="22"/>
      </c>
      <c r="E306" s="24">
        <f t="shared" si="23"/>
      </c>
    </row>
    <row r="307" spans="1:5" ht="12.75">
      <c r="A307" s="23">
        <v>287</v>
      </c>
      <c r="B307" s="24">
        <f t="shared" si="20"/>
      </c>
      <c r="C307" s="24">
        <f t="shared" si="21"/>
      </c>
      <c r="D307" s="24">
        <f t="shared" si="22"/>
      </c>
      <c r="E307" s="24">
        <f t="shared" si="23"/>
      </c>
    </row>
    <row r="308" spans="1:5" ht="12.75">
      <c r="A308" s="23">
        <v>288</v>
      </c>
      <c r="B308" s="24">
        <f t="shared" si="20"/>
      </c>
      <c r="C308" s="24">
        <f t="shared" si="21"/>
      </c>
      <c r="D308" s="24">
        <f t="shared" si="22"/>
      </c>
      <c r="E308" s="24">
        <f t="shared" si="23"/>
      </c>
    </row>
    <row r="309" spans="1:5" ht="12.75">
      <c r="A309" s="23">
        <v>289</v>
      </c>
      <c r="B309" s="24">
        <f t="shared" si="20"/>
      </c>
      <c r="C309" s="24">
        <f t="shared" si="21"/>
      </c>
      <c r="D309" s="24">
        <f t="shared" si="22"/>
      </c>
      <c r="E309" s="24">
        <f t="shared" si="23"/>
      </c>
    </row>
    <row r="310" spans="1:5" ht="12.75">
      <c r="A310" s="23">
        <v>290</v>
      </c>
      <c r="B310" s="24">
        <f t="shared" si="20"/>
      </c>
      <c r="C310" s="24">
        <f t="shared" si="21"/>
      </c>
      <c r="D310" s="24">
        <f t="shared" si="22"/>
      </c>
      <c r="E310" s="24">
        <f t="shared" si="23"/>
      </c>
    </row>
    <row r="311" spans="1:5" ht="12.75">
      <c r="A311" s="23">
        <v>291</v>
      </c>
      <c r="B311" s="24">
        <f t="shared" si="20"/>
      </c>
      <c r="C311" s="24">
        <f t="shared" si="21"/>
      </c>
      <c r="D311" s="24">
        <f t="shared" si="22"/>
      </c>
      <c r="E311" s="24">
        <f t="shared" si="23"/>
      </c>
    </row>
    <row r="312" spans="1:5" ht="12.75">
      <c r="A312" s="23">
        <v>292</v>
      </c>
      <c r="B312" s="24">
        <f t="shared" si="20"/>
      </c>
      <c r="C312" s="24">
        <f t="shared" si="21"/>
      </c>
      <c r="D312" s="24">
        <f t="shared" si="22"/>
      </c>
      <c r="E312" s="24">
        <f t="shared" si="23"/>
      </c>
    </row>
    <row r="313" spans="1:5" ht="12.75">
      <c r="A313" s="23">
        <v>293</v>
      </c>
      <c r="B313" s="24">
        <f t="shared" si="20"/>
      </c>
      <c r="C313" s="24">
        <f t="shared" si="21"/>
      </c>
      <c r="D313" s="24">
        <f t="shared" si="22"/>
      </c>
      <c r="E313" s="24">
        <f t="shared" si="23"/>
      </c>
    </row>
    <row r="314" spans="1:5" ht="12.75">
      <c r="A314" s="23">
        <v>294</v>
      </c>
      <c r="B314" s="24">
        <f t="shared" si="20"/>
      </c>
      <c r="C314" s="24">
        <f t="shared" si="21"/>
      </c>
      <c r="D314" s="24">
        <f t="shared" si="22"/>
      </c>
      <c r="E314" s="24">
        <f t="shared" si="23"/>
      </c>
    </row>
    <row r="315" spans="1:5" ht="12.75">
      <c r="A315" s="23">
        <v>295</v>
      </c>
      <c r="B315" s="24">
        <f t="shared" si="20"/>
      </c>
      <c r="C315" s="24">
        <f t="shared" si="21"/>
      </c>
      <c r="D315" s="24">
        <f t="shared" si="22"/>
      </c>
      <c r="E315" s="24">
        <f t="shared" si="23"/>
      </c>
    </row>
    <row r="316" spans="1:5" ht="12.75">
      <c r="A316" s="23">
        <v>296</v>
      </c>
      <c r="B316" s="24">
        <f t="shared" si="20"/>
      </c>
      <c r="C316" s="24">
        <f t="shared" si="21"/>
      </c>
      <c r="D316" s="24">
        <f t="shared" si="22"/>
      </c>
      <c r="E316" s="24">
        <f t="shared" si="23"/>
      </c>
    </row>
    <row r="317" spans="1:5" ht="12.75">
      <c r="A317" s="23">
        <v>297</v>
      </c>
      <c r="B317" s="24">
        <f t="shared" si="20"/>
      </c>
      <c r="C317" s="24">
        <f t="shared" si="21"/>
      </c>
      <c r="D317" s="24">
        <f t="shared" si="22"/>
      </c>
      <c r="E317" s="24">
        <f t="shared" si="23"/>
      </c>
    </row>
    <row r="318" spans="1:5" ht="12.75">
      <c r="A318" s="23">
        <v>298</v>
      </c>
      <c r="B318" s="24">
        <f t="shared" si="20"/>
      </c>
      <c r="C318" s="24">
        <f t="shared" si="21"/>
      </c>
      <c r="D318" s="24">
        <f t="shared" si="22"/>
      </c>
      <c r="E318" s="24">
        <f t="shared" si="23"/>
      </c>
    </row>
    <row r="319" spans="1:5" ht="12.75">
      <c r="A319" s="23">
        <v>299</v>
      </c>
      <c r="B319" s="24">
        <f t="shared" si="20"/>
      </c>
      <c r="C319" s="24">
        <f t="shared" si="21"/>
      </c>
      <c r="D319" s="24">
        <f t="shared" si="22"/>
      </c>
      <c r="E319" s="24">
        <f t="shared" si="23"/>
      </c>
    </row>
    <row r="320" spans="1:5" ht="12.75">
      <c r="A320" s="23">
        <v>300</v>
      </c>
      <c r="B320" s="24">
        <f t="shared" si="20"/>
      </c>
      <c r="C320" s="24">
        <f t="shared" si="21"/>
      </c>
      <c r="D320" s="24">
        <f t="shared" si="22"/>
      </c>
      <c r="E320" s="24">
        <f t="shared" si="23"/>
      </c>
    </row>
    <row r="321" spans="1:5" ht="12.75">
      <c r="A321" s="23">
        <v>301</v>
      </c>
      <c r="B321" s="24">
        <f t="shared" si="20"/>
      </c>
      <c r="C321" s="24">
        <f t="shared" si="21"/>
      </c>
      <c r="D321" s="24">
        <f t="shared" si="22"/>
      </c>
      <c r="E321" s="24">
        <f t="shared" si="23"/>
      </c>
    </row>
    <row r="322" spans="1:5" ht="12.75">
      <c r="A322" s="23">
        <v>302</v>
      </c>
      <c r="B322" s="24">
        <f t="shared" si="20"/>
      </c>
      <c r="C322" s="24">
        <f t="shared" si="21"/>
      </c>
      <c r="D322" s="24">
        <f t="shared" si="22"/>
      </c>
      <c r="E322" s="24">
        <f t="shared" si="23"/>
      </c>
    </row>
    <row r="323" spans="1:5" ht="12.75">
      <c r="A323" s="23">
        <v>303</v>
      </c>
      <c r="B323" s="24">
        <f t="shared" si="20"/>
      </c>
      <c r="C323" s="24">
        <f t="shared" si="21"/>
      </c>
      <c r="D323" s="24">
        <f t="shared" si="22"/>
      </c>
      <c r="E323" s="24">
        <f t="shared" si="23"/>
      </c>
    </row>
    <row r="324" spans="1:5" ht="12.75">
      <c r="A324" s="23">
        <v>304</v>
      </c>
      <c r="B324" s="24">
        <f t="shared" si="20"/>
      </c>
      <c r="C324" s="24">
        <f t="shared" si="21"/>
      </c>
      <c r="D324" s="24">
        <f t="shared" si="22"/>
      </c>
      <c r="E324" s="24">
        <f t="shared" si="23"/>
      </c>
    </row>
    <row r="325" spans="1:5" ht="12.75">
      <c r="A325" s="23">
        <v>305</v>
      </c>
      <c r="B325" s="24">
        <f t="shared" si="20"/>
      </c>
      <c r="C325" s="24">
        <f t="shared" si="21"/>
      </c>
      <c r="D325" s="24">
        <f t="shared" si="22"/>
      </c>
      <c r="E325" s="24">
        <f t="shared" si="23"/>
      </c>
    </row>
    <row r="326" spans="1:5" ht="12.75">
      <c r="A326" s="23">
        <v>306</v>
      </c>
      <c r="B326" s="24">
        <f t="shared" si="20"/>
      </c>
      <c r="C326" s="24">
        <f t="shared" si="21"/>
      </c>
      <c r="D326" s="24">
        <f t="shared" si="22"/>
      </c>
      <c r="E326" s="24">
        <f t="shared" si="23"/>
      </c>
    </row>
    <row r="327" spans="1:5" ht="12.75">
      <c r="A327" s="23">
        <v>307</v>
      </c>
      <c r="B327" s="24">
        <f t="shared" si="20"/>
      </c>
      <c r="C327" s="24">
        <f t="shared" si="21"/>
      </c>
      <c r="D327" s="24">
        <f t="shared" si="22"/>
      </c>
      <c r="E327" s="24">
        <f t="shared" si="23"/>
      </c>
    </row>
    <row r="328" spans="1:5" ht="12.75">
      <c r="A328" s="23">
        <v>308</v>
      </c>
      <c r="B328" s="24">
        <f t="shared" si="20"/>
      </c>
      <c r="C328" s="24">
        <f t="shared" si="21"/>
      </c>
      <c r="D328" s="24">
        <f t="shared" si="22"/>
      </c>
      <c r="E328" s="24">
        <f t="shared" si="23"/>
      </c>
    </row>
    <row r="329" spans="1:5" ht="12.75">
      <c r="A329" s="23">
        <v>309</v>
      </c>
      <c r="B329" s="24">
        <f t="shared" si="20"/>
      </c>
      <c r="C329" s="24">
        <f t="shared" si="21"/>
      </c>
      <c r="D329" s="24">
        <f t="shared" si="22"/>
      </c>
      <c r="E329" s="24">
        <f t="shared" si="23"/>
      </c>
    </row>
    <row r="330" spans="1:5" ht="12.75">
      <c r="A330" s="23">
        <v>310</v>
      </c>
      <c r="B330" s="24">
        <f t="shared" si="20"/>
      </c>
      <c r="C330" s="24">
        <f t="shared" si="21"/>
      </c>
      <c r="D330" s="24">
        <f t="shared" si="22"/>
      </c>
      <c r="E330" s="24">
        <f t="shared" si="23"/>
      </c>
    </row>
    <row r="331" spans="1:5" ht="12.75">
      <c r="A331" s="23">
        <v>311</v>
      </c>
      <c r="B331" s="24">
        <f t="shared" si="20"/>
      </c>
      <c r="C331" s="24">
        <f t="shared" si="21"/>
      </c>
      <c r="D331" s="24">
        <f t="shared" si="22"/>
      </c>
      <c r="E331" s="24">
        <f t="shared" si="23"/>
      </c>
    </row>
    <row r="332" spans="1:5" ht="12.75">
      <c r="A332" s="23">
        <v>312</v>
      </c>
      <c r="B332" s="24">
        <f t="shared" si="20"/>
      </c>
      <c r="C332" s="24">
        <f t="shared" si="21"/>
      </c>
      <c r="D332" s="24">
        <f t="shared" si="22"/>
      </c>
      <c r="E332" s="24">
        <f t="shared" si="23"/>
      </c>
    </row>
    <row r="333" spans="1:5" ht="12.75">
      <c r="A333" s="23">
        <v>313</v>
      </c>
      <c r="B333" s="24">
        <f t="shared" si="20"/>
      </c>
      <c r="C333" s="24">
        <f t="shared" si="21"/>
      </c>
      <c r="D333" s="24">
        <f t="shared" si="22"/>
      </c>
      <c r="E333" s="24">
        <f t="shared" si="23"/>
      </c>
    </row>
    <row r="334" spans="1:5" ht="12.75">
      <c r="A334" s="23">
        <v>314</v>
      </c>
      <c r="B334" s="24">
        <f t="shared" si="20"/>
      </c>
      <c r="C334" s="24">
        <f t="shared" si="21"/>
      </c>
      <c r="D334" s="24">
        <f t="shared" si="22"/>
      </c>
      <c r="E334" s="24">
        <f t="shared" si="23"/>
      </c>
    </row>
    <row r="335" spans="1:5" ht="12.75">
      <c r="A335" s="23">
        <v>315</v>
      </c>
      <c r="B335" s="24">
        <f t="shared" si="20"/>
      </c>
      <c r="C335" s="24">
        <f t="shared" si="21"/>
      </c>
      <c r="D335" s="24">
        <f t="shared" si="22"/>
      </c>
      <c r="E335" s="24">
        <f t="shared" si="23"/>
      </c>
    </row>
    <row r="336" spans="1:5" ht="12.75">
      <c r="A336" s="23">
        <v>316</v>
      </c>
      <c r="B336" s="24">
        <f t="shared" si="20"/>
      </c>
      <c r="C336" s="24">
        <f t="shared" si="21"/>
      </c>
      <c r="D336" s="24">
        <f t="shared" si="22"/>
      </c>
      <c r="E336" s="24">
        <f t="shared" si="23"/>
      </c>
    </row>
    <row r="337" spans="1:5" ht="12.75">
      <c r="A337" s="23">
        <v>317</v>
      </c>
      <c r="B337" s="24">
        <f t="shared" si="20"/>
      </c>
      <c r="C337" s="24">
        <f t="shared" si="21"/>
      </c>
      <c r="D337" s="24">
        <f t="shared" si="22"/>
      </c>
      <c r="E337" s="24">
        <f t="shared" si="23"/>
      </c>
    </row>
    <row r="338" spans="1:5" ht="12.75">
      <c r="A338" s="23">
        <v>318</v>
      </c>
      <c r="B338" s="24">
        <f t="shared" si="20"/>
      </c>
      <c r="C338" s="24">
        <f t="shared" si="21"/>
      </c>
      <c r="D338" s="24">
        <f t="shared" si="22"/>
      </c>
      <c r="E338" s="24">
        <f t="shared" si="23"/>
      </c>
    </row>
    <row r="339" spans="1:5" ht="12.75">
      <c r="A339" s="23">
        <v>319</v>
      </c>
      <c r="B339" s="24">
        <f t="shared" si="20"/>
      </c>
      <c r="C339" s="24">
        <f t="shared" si="21"/>
      </c>
      <c r="D339" s="24">
        <f t="shared" si="22"/>
      </c>
      <c r="E339" s="24">
        <f t="shared" si="23"/>
      </c>
    </row>
    <row r="340" spans="1:5" ht="12.75">
      <c r="A340" s="23">
        <v>320</v>
      </c>
      <c r="B340" s="24">
        <f t="shared" si="20"/>
      </c>
      <c r="C340" s="24">
        <f t="shared" si="21"/>
      </c>
      <c r="D340" s="24">
        <f t="shared" si="22"/>
      </c>
      <c r="E340" s="24">
        <f t="shared" si="23"/>
      </c>
    </row>
    <row r="341" spans="1:5" ht="12.75">
      <c r="A341" s="23">
        <v>321</v>
      </c>
      <c r="B341" s="24">
        <f aca="true" t="shared" si="24" ref="B341:B380">IF(A341&gt;$D$14,"",$D$13)</f>
      </c>
      <c r="C341" s="24">
        <f aca="true" t="shared" si="25" ref="C341:C380">IF(A341&gt;$D$14,"",$D$8/12*E340)</f>
      </c>
      <c r="D341" s="24">
        <f aca="true" t="shared" si="26" ref="D341:D380">IF(A341&gt;$D$14,"",B341-C341)</f>
      </c>
      <c r="E341" s="24">
        <f aca="true" t="shared" si="27" ref="E341:E380">IF(A341&gt;$D$14,"",E340-D341)</f>
      </c>
    </row>
    <row r="342" spans="1:5" ht="12.75">
      <c r="A342" s="23">
        <v>322</v>
      </c>
      <c r="B342" s="24">
        <f t="shared" si="24"/>
      </c>
      <c r="C342" s="24">
        <f t="shared" si="25"/>
      </c>
      <c r="D342" s="24">
        <f t="shared" si="26"/>
      </c>
      <c r="E342" s="24">
        <f t="shared" si="27"/>
      </c>
    </row>
    <row r="343" spans="1:5" ht="12.75">
      <c r="A343" s="23">
        <v>323</v>
      </c>
      <c r="B343" s="24">
        <f t="shared" si="24"/>
      </c>
      <c r="C343" s="24">
        <f t="shared" si="25"/>
      </c>
      <c r="D343" s="24">
        <f t="shared" si="26"/>
      </c>
      <c r="E343" s="24">
        <f t="shared" si="27"/>
      </c>
    </row>
    <row r="344" spans="1:5" ht="12.75">
      <c r="A344" s="23">
        <v>324</v>
      </c>
      <c r="B344" s="24">
        <f t="shared" si="24"/>
      </c>
      <c r="C344" s="24">
        <f t="shared" si="25"/>
      </c>
      <c r="D344" s="24">
        <f t="shared" si="26"/>
      </c>
      <c r="E344" s="24">
        <f t="shared" si="27"/>
      </c>
    </row>
    <row r="345" spans="1:5" ht="12.75">
      <c r="A345" s="23">
        <v>325</v>
      </c>
      <c r="B345" s="24">
        <f t="shared" si="24"/>
      </c>
      <c r="C345" s="24">
        <f t="shared" si="25"/>
      </c>
      <c r="D345" s="24">
        <f t="shared" si="26"/>
      </c>
      <c r="E345" s="24">
        <f t="shared" si="27"/>
      </c>
    </row>
    <row r="346" spans="1:5" ht="12.75">
      <c r="A346" s="23">
        <v>326</v>
      </c>
      <c r="B346" s="24">
        <f t="shared" si="24"/>
      </c>
      <c r="C346" s="24">
        <f t="shared" si="25"/>
      </c>
      <c r="D346" s="24">
        <f t="shared" si="26"/>
      </c>
      <c r="E346" s="24">
        <f t="shared" si="27"/>
      </c>
    </row>
    <row r="347" spans="1:5" ht="12.75">
      <c r="A347" s="23">
        <v>327</v>
      </c>
      <c r="B347" s="24">
        <f t="shared" si="24"/>
      </c>
      <c r="C347" s="24">
        <f t="shared" si="25"/>
      </c>
      <c r="D347" s="24">
        <f t="shared" si="26"/>
      </c>
      <c r="E347" s="24">
        <f t="shared" si="27"/>
      </c>
    </row>
    <row r="348" spans="1:5" ht="12.75">
      <c r="A348" s="23">
        <v>328</v>
      </c>
      <c r="B348" s="24">
        <f t="shared" si="24"/>
      </c>
      <c r="C348" s="24">
        <f t="shared" si="25"/>
      </c>
      <c r="D348" s="24">
        <f t="shared" si="26"/>
      </c>
      <c r="E348" s="24">
        <f t="shared" si="27"/>
      </c>
    </row>
    <row r="349" spans="1:5" ht="12.75">
      <c r="A349" s="23">
        <v>329</v>
      </c>
      <c r="B349" s="24">
        <f t="shared" si="24"/>
      </c>
      <c r="C349" s="24">
        <f t="shared" si="25"/>
      </c>
      <c r="D349" s="24">
        <f t="shared" si="26"/>
      </c>
      <c r="E349" s="24">
        <f t="shared" si="27"/>
      </c>
    </row>
    <row r="350" spans="1:5" ht="12.75">
      <c r="A350" s="23">
        <v>330</v>
      </c>
      <c r="B350" s="24">
        <f t="shared" si="24"/>
      </c>
      <c r="C350" s="24">
        <f t="shared" si="25"/>
      </c>
      <c r="D350" s="24">
        <f t="shared" si="26"/>
      </c>
      <c r="E350" s="24">
        <f t="shared" si="27"/>
      </c>
    </row>
    <row r="351" spans="1:5" ht="12.75">
      <c r="A351" s="23">
        <v>331</v>
      </c>
      <c r="B351" s="24">
        <f t="shared" si="24"/>
      </c>
      <c r="C351" s="24">
        <f t="shared" si="25"/>
      </c>
      <c r="D351" s="24">
        <f t="shared" si="26"/>
      </c>
      <c r="E351" s="24">
        <f t="shared" si="27"/>
      </c>
    </row>
    <row r="352" spans="1:5" ht="12.75">
      <c r="A352" s="23">
        <v>332</v>
      </c>
      <c r="B352" s="24">
        <f t="shared" si="24"/>
      </c>
      <c r="C352" s="24">
        <f t="shared" si="25"/>
      </c>
      <c r="D352" s="24">
        <f t="shared" si="26"/>
      </c>
      <c r="E352" s="24">
        <f t="shared" si="27"/>
      </c>
    </row>
    <row r="353" spans="1:5" ht="12.75">
      <c r="A353" s="23">
        <v>333</v>
      </c>
      <c r="B353" s="24">
        <f t="shared" si="24"/>
      </c>
      <c r="C353" s="24">
        <f t="shared" si="25"/>
      </c>
      <c r="D353" s="24">
        <f t="shared" si="26"/>
      </c>
      <c r="E353" s="24">
        <f t="shared" si="27"/>
      </c>
    </row>
    <row r="354" spans="1:5" ht="12.75">
      <c r="A354" s="23">
        <v>334</v>
      </c>
      <c r="B354" s="24">
        <f t="shared" si="24"/>
      </c>
      <c r="C354" s="24">
        <f t="shared" si="25"/>
      </c>
      <c r="D354" s="24">
        <f t="shared" si="26"/>
      </c>
      <c r="E354" s="24">
        <f t="shared" si="27"/>
      </c>
    </row>
    <row r="355" spans="1:5" ht="12.75">
      <c r="A355" s="23">
        <v>335</v>
      </c>
      <c r="B355" s="24">
        <f t="shared" si="24"/>
      </c>
      <c r="C355" s="24">
        <f t="shared" si="25"/>
      </c>
      <c r="D355" s="24">
        <f t="shared" si="26"/>
      </c>
      <c r="E355" s="24">
        <f t="shared" si="27"/>
      </c>
    </row>
    <row r="356" spans="1:5" ht="12.75">
      <c r="A356" s="23">
        <v>336</v>
      </c>
      <c r="B356" s="24">
        <f t="shared" si="24"/>
      </c>
      <c r="C356" s="24">
        <f t="shared" si="25"/>
      </c>
      <c r="D356" s="24">
        <f t="shared" si="26"/>
      </c>
      <c r="E356" s="24">
        <f t="shared" si="27"/>
      </c>
    </row>
    <row r="357" spans="1:5" ht="12.75">
      <c r="A357" s="23">
        <v>337</v>
      </c>
      <c r="B357" s="24">
        <f t="shared" si="24"/>
      </c>
      <c r="C357" s="24">
        <f t="shared" si="25"/>
      </c>
      <c r="D357" s="24">
        <f t="shared" si="26"/>
      </c>
      <c r="E357" s="24">
        <f t="shared" si="27"/>
      </c>
    </row>
    <row r="358" spans="1:5" ht="12.75">
      <c r="A358" s="23">
        <v>338</v>
      </c>
      <c r="B358" s="24">
        <f t="shared" si="24"/>
      </c>
      <c r="C358" s="24">
        <f t="shared" si="25"/>
      </c>
      <c r="D358" s="24">
        <f t="shared" si="26"/>
      </c>
      <c r="E358" s="24">
        <f t="shared" si="27"/>
      </c>
    </row>
    <row r="359" spans="1:5" ht="12.75">
      <c r="A359" s="23">
        <v>339</v>
      </c>
      <c r="B359" s="24">
        <f t="shared" si="24"/>
      </c>
      <c r="C359" s="24">
        <f t="shared" si="25"/>
      </c>
      <c r="D359" s="24">
        <f t="shared" si="26"/>
      </c>
      <c r="E359" s="24">
        <f t="shared" si="27"/>
      </c>
    </row>
    <row r="360" spans="1:5" ht="12.75">
      <c r="A360" s="23">
        <v>340</v>
      </c>
      <c r="B360" s="24">
        <f t="shared" si="24"/>
      </c>
      <c r="C360" s="24">
        <f t="shared" si="25"/>
      </c>
      <c r="D360" s="24">
        <f t="shared" si="26"/>
      </c>
      <c r="E360" s="24">
        <f t="shared" si="27"/>
      </c>
    </row>
    <row r="361" spans="1:5" ht="12.75">
      <c r="A361" s="23">
        <v>341</v>
      </c>
      <c r="B361" s="24">
        <f t="shared" si="24"/>
      </c>
      <c r="C361" s="24">
        <f t="shared" si="25"/>
      </c>
      <c r="D361" s="24">
        <f t="shared" si="26"/>
      </c>
      <c r="E361" s="24">
        <f t="shared" si="27"/>
      </c>
    </row>
    <row r="362" spans="1:5" ht="12.75">
      <c r="A362" s="23">
        <v>342</v>
      </c>
      <c r="B362" s="24">
        <f t="shared" si="24"/>
      </c>
      <c r="C362" s="24">
        <f t="shared" si="25"/>
      </c>
      <c r="D362" s="24">
        <f t="shared" si="26"/>
      </c>
      <c r="E362" s="24">
        <f t="shared" si="27"/>
      </c>
    </row>
    <row r="363" spans="1:5" ht="12.75">
      <c r="A363" s="23">
        <v>343</v>
      </c>
      <c r="B363" s="24">
        <f t="shared" si="24"/>
      </c>
      <c r="C363" s="24">
        <f t="shared" si="25"/>
      </c>
      <c r="D363" s="24">
        <f t="shared" si="26"/>
      </c>
      <c r="E363" s="24">
        <f t="shared" si="27"/>
      </c>
    </row>
    <row r="364" spans="1:5" ht="12.75">
      <c r="A364" s="23">
        <v>344</v>
      </c>
      <c r="B364" s="24">
        <f t="shared" si="24"/>
      </c>
      <c r="C364" s="24">
        <f t="shared" si="25"/>
      </c>
      <c r="D364" s="24">
        <f t="shared" si="26"/>
      </c>
      <c r="E364" s="24">
        <f t="shared" si="27"/>
      </c>
    </row>
    <row r="365" spans="1:5" ht="12.75">
      <c r="A365" s="23">
        <v>345</v>
      </c>
      <c r="B365" s="24">
        <f t="shared" si="24"/>
      </c>
      <c r="C365" s="24">
        <f t="shared" si="25"/>
      </c>
      <c r="D365" s="24">
        <f t="shared" si="26"/>
      </c>
      <c r="E365" s="24">
        <f t="shared" si="27"/>
      </c>
    </row>
    <row r="366" spans="1:5" ht="12.75">
      <c r="A366" s="23">
        <v>346</v>
      </c>
      <c r="B366" s="24">
        <f t="shared" si="24"/>
      </c>
      <c r="C366" s="24">
        <f t="shared" si="25"/>
      </c>
      <c r="D366" s="24">
        <f t="shared" si="26"/>
      </c>
      <c r="E366" s="24">
        <f t="shared" si="27"/>
      </c>
    </row>
    <row r="367" spans="1:5" ht="12.75">
      <c r="A367" s="23">
        <v>347</v>
      </c>
      <c r="B367" s="24">
        <f t="shared" si="24"/>
      </c>
      <c r="C367" s="24">
        <f t="shared" si="25"/>
      </c>
      <c r="D367" s="24">
        <f t="shared" si="26"/>
      </c>
      <c r="E367" s="24">
        <f t="shared" si="27"/>
      </c>
    </row>
    <row r="368" spans="1:5" ht="12.75">
      <c r="A368" s="23">
        <v>348</v>
      </c>
      <c r="B368" s="24">
        <f t="shared" si="24"/>
      </c>
      <c r="C368" s="24">
        <f t="shared" si="25"/>
      </c>
      <c r="D368" s="24">
        <f t="shared" si="26"/>
      </c>
      <c r="E368" s="24">
        <f t="shared" si="27"/>
      </c>
    </row>
    <row r="369" spans="1:5" ht="12.75">
      <c r="A369" s="23">
        <v>349</v>
      </c>
      <c r="B369" s="24">
        <f t="shared" si="24"/>
      </c>
      <c r="C369" s="24">
        <f t="shared" si="25"/>
      </c>
      <c r="D369" s="24">
        <f t="shared" si="26"/>
      </c>
      <c r="E369" s="24">
        <f t="shared" si="27"/>
      </c>
    </row>
    <row r="370" spans="1:5" ht="12.75">
      <c r="A370" s="23">
        <v>350</v>
      </c>
      <c r="B370" s="24">
        <f t="shared" si="24"/>
      </c>
      <c r="C370" s="24">
        <f t="shared" si="25"/>
      </c>
      <c r="D370" s="24">
        <f t="shared" si="26"/>
      </c>
      <c r="E370" s="24">
        <f t="shared" si="27"/>
      </c>
    </row>
    <row r="371" spans="1:5" ht="12.75">
      <c r="A371" s="23">
        <v>351</v>
      </c>
      <c r="B371" s="24">
        <f t="shared" si="24"/>
      </c>
      <c r="C371" s="24">
        <f t="shared" si="25"/>
      </c>
      <c r="D371" s="24">
        <f t="shared" si="26"/>
      </c>
      <c r="E371" s="24">
        <f t="shared" si="27"/>
      </c>
    </row>
    <row r="372" spans="1:5" ht="12.75">
      <c r="A372" s="23">
        <v>352</v>
      </c>
      <c r="B372" s="24">
        <f t="shared" si="24"/>
      </c>
      <c r="C372" s="24">
        <f t="shared" si="25"/>
      </c>
      <c r="D372" s="24">
        <f t="shared" si="26"/>
      </c>
      <c r="E372" s="24">
        <f t="shared" si="27"/>
      </c>
    </row>
    <row r="373" spans="1:5" ht="12.75">
      <c r="A373" s="23">
        <v>353</v>
      </c>
      <c r="B373" s="24">
        <f t="shared" si="24"/>
      </c>
      <c r="C373" s="24">
        <f t="shared" si="25"/>
      </c>
      <c r="D373" s="24">
        <f t="shared" si="26"/>
      </c>
      <c r="E373" s="24">
        <f t="shared" si="27"/>
      </c>
    </row>
    <row r="374" spans="1:5" ht="12.75">
      <c r="A374" s="23">
        <v>354</v>
      </c>
      <c r="B374" s="24">
        <f t="shared" si="24"/>
      </c>
      <c r="C374" s="24">
        <f t="shared" si="25"/>
      </c>
      <c r="D374" s="24">
        <f t="shared" si="26"/>
      </c>
      <c r="E374" s="24">
        <f t="shared" si="27"/>
      </c>
    </row>
    <row r="375" spans="1:5" ht="12.75">
      <c r="A375" s="23">
        <v>355</v>
      </c>
      <c r="B375" s="24">
        <f t="shared" si="24"/>
      </c>
      <c r="C375" s="24">
        <f t="shared" si="25"/>
      </c>
      <c r="D375" s="24">
        <f t="shared" si="26"/>
      </c>
      <c r="E375" s="24">
        <f t="shared" si="27"/>
      </c>
    </row>
    <row r="376" spans="1:5" ht="12.75">
      <c r="A376" s="23">
        <v>356</v>
      </c>
      <c r="B376" s="24">
        <f t="shared" si="24"/>
      </c>
      <c r="C376" s="24">
        <f t="shared" si="25"/>
      </c>
      <c r="D376" s="24">
        <f t="shared" si="26"/>
      </c>
      <c r="E376" s="24">
        <f t="shared" si="27"/>
      </c>
    </row>
    <row r="377" spans="1:5" ht="12.75">
      <c r="A377" s="23">
        <v>357</v>
      </c>
      <c r="B377" s="24">
        <f t="shared" si="24"/>
      </c>
      <c r="C377" s="24">
        <f t="shared" si="25"/>
      </c>
      <c r="D377" s="24">
        <f t="shared" si="26"/>
      </c>
      <c r="E377" s="24">
        <f t="shared" si="27"/>
      </c>
    </row>
    <row r="378" spans="1:5" ht="12.75">
      <c r="A378" s="23">
        <v>358</v>
      </c>
      <c r="B378" s="24">
        <f t="shared" si="24"/>
      </c>
      <c r="C378" s="24">
        <f t="shared" si="25"/>
      </c>
      <c r="D378" s="24">
        <f t="shared" si="26"/>
      </c>
      <c r="E378" s="24">
        <f t="shared" si="27"/>
      </c>
    </row>
    <row r="379" spans="1:5" ht="12.75">
      <c r="A379" s="23">
        <v>359</v>
      </c>
      <c r="B379" s="24">
        <f t="shared" si="24"/>
      </c>
      <c r="C379" s="24">
        <f t="shared" si="25"/>
      </c>
      <c r="D379" s="24">
        <f t="shared" si="26"/>
      </c>
      <c r="E379" s="24">
        <f t="shared" si="27"/>
      </c>
    </row>
    <row r="380" spans="1:5" ht="12.75">
      <c r="A380" s="23">
        <v>360</v>
      </c>
      <c r="B380" s="24">
        <f t="shared" si="24"/>
      </c>
      <c r="C380" s="24">
        <f t="shared" si="25"/>
      </c>
      <c r="D380" s="24">
        <f t="shared" si="26"/>
      </c>
      <c r="E380" s="24">
        <f t="shared" si="27"/>
      </c>
    </row>
    <row r="381" spans="1:5" ht="12.75">
      <c r="A381" s="1"/>
      <c r="B381" s="1"/>
      <c r="C381" s="1"/>
      <c r="D381" s="1"/>
      <c r="E381" s="1"/>
    </row>
  </sheetData>
  <sheetProtection/>
  <dataValidations count="1">
    <dataValidation type="whole" allowBlank="1" showInputMessage="1" showErrorMessage="1" errorTitle="Input Error" error="The term of the loan should be a whole number between 1 and 30" sqref="D9">
      <formula1>1</formula1>
      <formula2>30</formula2>
    </dataValidation>
  </dataValidations>
  <hyperlinks>
    <hyperlink ref="A2" r:id="rId1" tooltip="Visit Vertex42.com - The Excel Nexus" display="http://www.vertex42.com/ExcelArticles/amortization-formulas.html"/>
  </hyperlinks>
  <printOptions/>
  <pageMargins left="0.5" right="0.5" top="0.5" bottom="0.5" header="0.25" footer="0.25"/>
  <pageSetup fitToHeight="0" fitToWidth="1" horizontalDpi="600" verticalDpi="600" orientation="portrait" scale="9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Amortization Formulas</dc:title>
  <dc:subject/>
  <dc:creator>Vertex42.com</dc:creator>
  <cp:keywords/>
  <dc:description>(c) 2005 Vertex42 LLC. All Rights Reserved.</dc:description>
  <cp:lastModifiedBy>Vertex42.com Templates</cp:lastModifiedBy>
  <cp:lastPrinted>2011-12-14T19:23:36Z</cp:lastPrinted>
  <dcterms:created xsi:type="dcterms:W3CDTF">2005-03-31T05:31:23Z</dcterms:created>
  <dcterms:modified xsi:type="dcterms:W3CDTF">2018-03-12T21:48:47Z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 Vertex42 LLC</vt:lpwstr>
  </property>
  <property fmtid="{D5CDD505-2E9C-101B-9397-08002B2CF9AE}" pid="3" name="Source">
    <vt:lpwstr>https://www.vertex42.com/ExcelArticles/amortization-formulas.html</vt:lpwstr>
  </property>
  <property fmtid="{D5CDD505-2E9C-101B-9397-08002B2CF9AE}" pid="4" name="Version">
    <vt:lpwstr>1.1.1</vt:lpwstr>
  </property>
</Properties>
</file>