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8" yWindow="65440" windowWidth="9600" windowHeight="11568" activeTab="0"/>
  </bookViews>
  <sheets>
    <sheet name="ARMcalculator" sheetId="1" r:id="rId1"/>
  </sheets>
  <definedNames>
    <definedName name="cum_balance">OFFSET('ARMcalculator'!$H$28,2,0,nper,1)</definedName>
    <definedName name="cum_interest">OFFSET('ARMcalculator'!$I$28,2,0,nper,1)</definedName>
    <definedName name="cum_payments">OFFSET('ARMcalculator'!$A$28,2,0,nper,1)</definedName>
    <definedName name="cum_principal">OFFSET('ARMcalculator'!$J$28,2,0,nper,1)</definedName>
    <definedName name="fpdate">'ARMcalculator'!$D$9</definedName>
    <definedName name="int_rate_history">OFFSET('ARMcalculator'!$C$28,2,0,nper,1)</definedName>
    <definedName name="nper">term*12</definedName>
    <definedName name="_xlnm.Print_Area" localSheetId="0">'ARMcalculator'!$A$1:$J$211</definedName>
    <definedName name="_xlnm.Print_Titles" localSheetId="0">'ARMcalculator'!$28:$28</definedName>
    <definedName name="term">'ARMcalculator'!$D$7</definedName>
    <definedName name="valuevx">42.314159</definedName>
  </definedNames>
  <calcPr fullCalcOnLoad="1"/>
</workbook>
</file>

<file path=xl/comments1.xml><?xml version="1.0" encoding="utf-8"?>
<comments xmlns="http://schemas.openxmlformats.org/spreadsheetml/2006/main">
  <authors>
    <author>Maria</author>
    <author>Jon</author>
  </authors>
  <commentList>
    <comment ref="C9" authorId="0">
      <text>
        <r>
          <rPr>
            <b/>
            <sz val="8"/>
            <rFont val="Tahoma"/>
            <family val="2"/>
          </rPr>
          <t>First Payment Date</t>
        </r>
        <r>
          <rPr>
            <sz val="8"/>
            <rFont val="Tahoma"/>
            <family val="2"/>
          </rPr>
          <t xml:space="preserve">
</t>
        </r>
        <r>
          <rPr>
            <sz val="8"/>
            <rFont val="Tahoma"/>
            <family val="2"/>
          </rPr>
          <t xml:space="preserve">Assumes that the first payment date is at the </t>
        </r>
        <r>
          <rPr>
            <b/>
            <sz val="8"/>
            <rFont val="Tahoma"/>
            <family val="2"/>
          </rPr>
          <t xml:space="preserve">end </t>
        </r>
        <r>
          <rPr>
            <sz val="8"/>
            <rFont val="Tahoma"/>
            <family val="2"/>
          </rPr>
          <t xml:space="preserve">of the first period.
</t>
        </r>
        <r>
          <rPr>
            <i/>
            <sz val="8"/>
            <rFont val="Tahoma"/>
            <family val="2"/>
          </rPr>
          <t>Shortcut</t>
        </r>
        <r>
          <rPr>
            <sz val="8"/>
            <rFont val="Tahoma"/>
            <family val="2"/>
          </rPr>
          <t xml:space="preserve">: To enter today's date, press </t>
        </r>
        <r>
          <rPr>
            <b/>
            <sz val="8"/>
            <rFont val="Tahoma"/>
            <family val="2"/>
          </rPr>
          <t>Ctrl+;</t>
        </r>
      </text>
    </comment>
    <comment ref="C7" authorId="0">
      <text>
        <r>
          <rPr>
            <b/>
            <sz val="8"/>
            <rFont val="Tahoma"/>
            <family val="2"/>
          </rPr>
          <t>Term of Loan</t>
        </r>
        <r>
          <rPr>
            <sz val="8"/>
            <rFont val="Tahoma"/>
            <family val="2"/>
          </rPr>
          <t xml:space="preserve">
Mortgage loans usually have 15 or 30-year terms. Auto loans are usually between 2 and 5 years.</t>
        </r>
      </text>
    </comment>
    <comment ref="C8" authorId="1">
      <text>
        <r>
          <rPr>
            <sz val="8"/>
            <rFont val="Tahoma"/>
            <family val="2"/>
          </rPr>
          <t>The starting annual interest rate. For most popular ARMs, this rate remains fixed for a specified number of years.</t>
        </r>
      </text>
    </comment>
    <comment ref="C16" authorId="1">
      <text>
        <r>
          <rPr>
            <sz val="8"/>
            <rFont val="Tahoma"/>
            <family val="2"/>
          </rPr>
          <t>In a 5-year ARM, the initial interest rate remains fixed for the first 5 years. After that, the rate is subject to adjustments, depending upon market conditions.
ARM loans are often used when planning to sell the house after a number of years. 3, 5, 7, and 10-year ARMs are the most common.</t>
        </r>
      </text>
    </comment>
    <comment ref="C19" authorId="1">
      <text>
        <r>
          <rPr>
            <b/>
            <sz val="8"/>
            <rFont val="Tahoma"/>
            <family val="2"/>
          </rPr>
          <t>Interest Rate Cap:</t>
        </r>
        <r>
          <rPr>
            <sz val="8"/>
            <rFont val="Tahoma"/>
            <family val="2"/>
          </rPr>
          <t xml:space="preserve">
The maximum interest rate the mortgage allows. The rate will not be adjusted higher than the cap.</t>
        </r>
      </text>
    </comment>
    <comment ref="C17" authorId="1">
      <text>
        <r>
          <rPr>
            <b/>
            <sz val="8"/>
            <rFont val="Tahoma"/>
            <family val="2"/>
          </rPr>
          <t>Months Between Adjustments:</t>
        </r>
        <r>
          <rPr>
            <sz val="8"/>
            <rFont val="Tahoma"/>
            <family val="2"/>
          </rPr>
          <t xml:space="preserve">
The adjustment period is the number of months between each interest rate adjustment. The common adjustment period is 12 months, meaning that the rate will be adjusted once a year at most.</t>
        </r>
      </text>
    </comment>
    <comment ref="C18" authorId="1">
      <text>
        <r>
          <rPr>
            <b/>
            <sz val="8"/>
            <rFont val="Tahoma"/>
            <family val="2"/>
          </rPr>
          <t>Expected Adjustment:</t>
        </r>
        <r>
          <rPr>
            <sz val="8"/>
            <rFont val="Tahoma"/>
            <family val="2"/>
          </rPr>
          <t xml:space="preserve">
The amount that you think the interest rate will be adjusted. This amount is added to the interest rate at the beginning of each adjustment period.</t>
        </r>
      </text>
    </comment>
    <comment ref="C21" authorId="1">
      <text>
        <r>
          <rPr>
            <b/>
            <sz val="8"/>
            <rFont val="Tahoma"/>
            <family val="2"/>
          </rPr>
          <t>Estimated Maximum Interest Rate</t>
        </r>
        <r>
          <rPr>
            <sz val="8"/>
            <rFont val="Tahoma"/>
            <family val="2"/>
          </rPr>
          <t>:
Based upon the assumptions for "Expected adjustment" and "Months between adjustments" and the "Interest rate cap", this is the estimated maximum rate that you would expect over the life of the loan.</t>
        </r>
      </text>
    </comment>
    <comment ref="C22" authorId="1">
      <text>
        <r>
          <rPr>
            <b/>
            <sz val="8"/>
            <rFont val="Tahoma"/>
            <family val="2"/>
          </rPr>
          <t>Estimated Maximum Monthly Payment:</t>
        </r>
        <r>
          <rPr>
            <sz val="8"/>
            <rFont val="Tahoma"/>
            <family val="2"/>
          </rPr>
          <t xml:space="preserve">
This is one of the most important estimates! Based upon the rate adjustment assumptions, this is what you'd expect your maximum monthly payment to be over the life of the loan.</t>
        </r>
      </text>
    </comment>
    <comment ref="C25" authorId="1">
      <text>
        <r>
          <rPr>
            <b/>
            <sz val="8"/>
            <rFont val="Tahoma"/>
            <family val="2"/>
          </rPr>
          <t xml:space="preserve">Internal Rate of Return (IRR)
</t>
        </r>
        <r>
          <rPr>
            <sz val="8"/>
            <rFont val="Tahoma"/>
            <family val="2"/>
          </rPr>
          <t xml:space="preserve">This is used to provide an </t>
        </r>
        <r>
          <rPr>
            <b/>
            <sz val="8"/>
            <rFont val="Tahoma"/>
            <family val="2"/>
          </rPr>
          <t>estimate</t>
        </r>
        <r>
          <rPr>
            <sz val="8"/>
            <rFont val="Tahoma"/>
            <family val="2"/>
          </rPr>
          <t xml:space="preserve"> of the effective APR (Annual Percentage Rate) for comparing with other types of loans.</t>
        </r>
      </text>
    </comment>
    <comment ref="D29" authorId="1">
      <text>
        <r>
          <rPr>
            <sz val="8"/>
            <rFont val="Tahoma"/>
            <family val="2"/>
          </rPr>
          <t>This value is included here for the IRR (Internal Rate of Return) function.</t>
        </r>
      </text>
    </comment>
    <comment ref="J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<sst xmlns="http://schemas.openxmlformats.org/spreadsheetml/2006/main" count="32" uniqueCount="32">
  <si>
    <t>No.</t>
  </si>
  <si>
    <t>Payment Due</t>
  </si>
  <si>
    <t>Additional Payment</t>
  </si>
  <si>
    <t>Interest</t>
  </si>
  <si>
    <t>Principal</t>
  </si>
  <si>
    <t>Balance</t>
  </si>
  <si>
    <t>Loan Information</t>
  </si>
  <si>
    <t>years</t>
  </si>
  <si>
    <t>Interest Rate</t>
  </si>
  <si>
    <t>Cumulative Principal</t>
  </si>
  <si>
    <t>Cumulative Interest</t>
  </si>
  <si>
    <t>Rate Adjustments</t>
  </si>
  <si>
    <t>Payment Date</t>
  </si>
  <si>
    <t>© 2005 Vertex42 LLC</t>
  </si>
  <si>
    <t xml:space="preserve">Loan amount </t>
  </si>
  <si>
    <t xml:space="preserve">Term (years) </t>
  </si>
  <si>
    <t xml:space="preserve">Starting interest rate </t>
  </si>
  <si>
    <t xml:space="preserve">First payment date </t>
  </si>
  <si>
    <t xml:space="preserve">Starting monthly payment </t>
  </si>
  <si>
    <t xml:space="preserve">Rate remains fixed for </t>
  </si>
  <si>
    <t xml:space="preserve">Months between adjustments </t>
  </si>
  <si>
    <t xml:space="preserve">Expected adjustment </t>
  </si>
  <si>
    <t xml:space="preserve">Interest rate cap </t>
  </si>
  <si>
    <t xml:space="preserve">Est. Max rate </t>
  </si>
  <si>
    <t xml:space="preserve">Est. Max monthly payment </t>
  </si>
  <si>
    <t xml:space="preserve">Total payments </t>
  </si>
  <si>
    <t xml:space="preserve">Total interest </t>
  </si>
  <si>
    <t xml:space="preserve">Internal Rate of Return </t>
  </si>
  <si>
    <t>http://www.vertex42.com/ExcelTemplates/arm-calculator.html</t>
  </si>
  <si>
    <t xml:space="preserve"> Adjustable Rate Mortgage (ARM) Calculator</t>
  </si>
  <si>
    <t>[42]</t>
  </si>
  <si>
    <t>{42}</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</si>
</sst>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_(* #,##0.000_);_(* \(#,##0.000\);_(* &quot;-&quot;???_);_(@_)"/>
    <numFmt numFmtId="202" formatCode="_(\$* #,##0_);_(\$* \(#,##0\);_(\$* &quot;-&quot;??_);_(@_)"/>
  </numFmts>
  <fonts count="60">
    <font>
      <sz val="10"/>
      <name val="Tahoma"/>
      <family val="2"/>
    </font>
    <font>
      <sz val="10"/>
      <name val="Arial"/>
      <family val="0"/>
    </font>
    <font>
      <u val="single"/>
      <sz val="10"/>
      <color indexed="36"/>
      <name val="Arial"/>
      <family val="2"/>
    </font>
    <font>
      <u val="single"/>
      <sz val="10"/>
      <color indexed="12"/>
      <name val="Tahoma"/>
      <family val="2"/>
    </font>
    <font>
      <sz val="8"/>
      <name val="Arial"/>
      <family val="2"/>
    </font>
    <font>
      <b/>
      <sz val="10"/>
      <name val="Tahoma"/>
      <family val="2"/>
    </font>
    <font>
      <sz val="8"/>
      <name val="Tahoma"/>
      <family val="2"/>
    </font>
    <font>
      <b/>
      <sz val="8"/>
      <name val="Tahoma"/>
      <family val="2"/>
    </font>
    <font>
      <b/>
      <u val="single"/>
      <sz val="8"/>
      <name val="Tahoma"/>
      <family val="2"/>
    </font>
    <font>
      <i/>
      <sz val="8"/>
      <name val="Tahoma"/>
      <family val="2"/>
    </font>
    <font>
      <sz val="10"/>
      <color indexed="9"/>
      <name val="Tahoma"/>
      <family val="2"/>
    </font>
    <font>
      <u val="single"/>
      <sz val="8"/>
      <color indexed="9"/>
      <name val="Tahoma"/>
      <family val="2"/>
    </font>
    <font>
      <sz val="8"/>
      <color indexed="9"/>
      <name val="Tahoma"/>
      <family val="2"/>
    </font>
    <font>
      <b/>
      <sz val="14"/>
      <color indexed="9"/>
      <name val="Arial"/>
      <family val="2"/>
    </font>
    <font>
      <b/>
      <sz val="8"/>
      <color indexed="10"/>
      <name val="Tahoma"/>
      <family val="2"/>
    </font>
    <font>
      <b/>
      <sz val="11"/>
      <name val="Arial"/>
      <family val="2"/>
    </font>
    <font>
      <b/>
      <sz val="10"/>
      <name val="Arial"/>
      <family val="2"/>
    </font>
    <font>
      <sz val="11"/>
      <name val="Arial"/>
      <family val="2"/>
    </font>
    <font>
      <sz val="12"/>
      <name val="Arial"/>
      <family val="2"/>
    </font>
    <font>
      <u val="single"/>
      <sz val="8"/>
      <color indexed="12"/>
      <name val="Arial"/>
      <family val="2"/>
    </font>
    <font>
      <sz val="2"/>
      <color indexed="9"/>
      <name val="Tahoma"/>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ahoma"/>
      <family val="2"/>
    </font>
    <font>
      <b/>
      <sz val="10"/>
      <color indexed="8"/>
      <name val="Tahoma"/>
      <family val="2"/>
    </font>
    <font>
      <sz val="9.75"/>
      <color indexed="8"/>
      <name val="Arial"/>
      <family val="2"/>
    </font>
    <font>
      <sz val="9.2"/>
      <color indexed="8"/>
      <name val="Arial"/>
      <family val="2"/>
    </font>
    <font>
      <sz val="9.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52"/>
      </bottom>
    </border>
    <border>
      <left style="thin">
        <color indexed="55"/>
      </left>
      <right style="thin">
        <color indexed="55"/>
      </right>
      <top style="thin">
        <color indexed="55"/>
      </top>
      <bottom style="thin">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5">
    <xf numFmtId="0" fontId="0" fillId="0" borderId="0" xfId="0" applyAlignment="1">
      <alignment/>
    </xf>
    <xf numFmtId="0" fontId="0" fillId="0" borderId="0" xfId="0" applyFont="1" applyAlignment="1" applyProtection="1">
      <alignment/>
      <protection/>
    </xf>
    <xf numFmtId="10" fontId="0" fillId="0" borderId="0" xfId="59" applyNumberFormat="1" applyFont="1" applyAlignment="1" applyProtection="1">
      <alignment/>
      <protection/>
    </xf>
    <xf numFmtId="0" fontId="6" fillId="0" borderId="0" xfId="0" applyFont="1" applyAlignment="1" applyProtection="1">
      <alignment horizontal="center"/>
      <protection/>
    </xf>
    <xf numFmtId="14" fontId="4" fillId="0" borderId="0" xfId="0" applyNumberFormat="1" applyFont="1" applyAlignment="1" applyProtection="1">
      <alignment horizontal="right"/>
      <protection/>
    </xf>
    <xf numFmtId="4" fontId="6" fillId="0" borderId="0" xfId="0" applyNumberFormat="1" applyFont="1" applyAlignment="1" applyProtection="1">
      <alignment horizontal="right"/>
      <protection/>
    </xf>
    <xf numFmtId="8" fontId="0" fillId="0" borderId="0" xfId="0" applyNumberFormat="1" applyFont="1" applyAlignment="1" applyProtection="1">
      <alignment/>
      <protection/>
    </xf>
    <xf numFmtId="4" fontId="6" fillId="33" borderId="0" xfId="0" applyNumberFormat="1" applyFont="1" applyFill="1" applyAlignment="1" applyProtection="1">
      <alignment horizontal="right"/>
      <protection locked="0"/>
    </xf>
    <xf numFmtId="0" fontId="0" fillId="0" borderId="0" xfId="0" applyAlignment="1" applyProtection="1">
      <alignment/>
      <protection/>
    </xf>
    <xf numFmtId="176" fontId="4" fillId="0" borderId="0" xfId="59" applyNumberFormat="1" applyFont="1" applyAlignment="1" applyProtection="1">
      <alignment horizontal="right"/>
      <protection/>
    </xf>
    <xf numFmtId="4" fontId="6" fillId="0" borderId="0" xfId="0" applyNumberFormat="1" applyFont="1" applyAlignment="1" applyProtection="1">
      <alignment/>
      <protection/>
    </xf>
    <xf numFmtId="0" fontId="0" fillId="0" borderId="0" xfId="0" applyFont="1" applyFill="1" applyBorder="1" applyAlignment="1" applyProtection="1">
      <alignment horizontal="right" indent="1"/>
      <protection/>
    </xf>
    <xf numFmtId="0" fontId="0" fillId="34" borderId="0" xfId="0" applyFont="1" applyFill="1" applyAlignment="1" applyProtection="1">
      <alignment/>
      <protection/>
    </xf>
    <xf numFmtId="201" fontId="0" fillId="0" borderId="0" xfId="0" applyNumberFormat="1" applyFont="1" applyAlignment="1" applyProtection="1">
      <alignment/>
      <protection/>
    </xf>
    <xf numFmtId="0" fontId="5" fillId="0" borderId="0" xfId="0" applyFont="1" applyAlignment="1" applyProtection="1">
      <alignment/>
      <protection/>
    </xf>
    <xf numFmtId="0" fontId="6" fillId="35" borderId="0" xfId="0" applyFont="1" applyFill="1" applyAlignment="1" applyProtection="1">
      <alignment horizontal="center"/>
      <protection/>
    </xf>
    <xf numFmtId="0" fontId="6" fillId="35" borderId="0" xfId="0" applyFont="1" applyFill="1" applyAlignment="1" applyProtection="1">
      <alignment horizontal="right"/>
      <protection/>
    </xf>
    <xf numFmtId="166" fontId="6" fillId="35" borderId="0" xfId="0" applyNumberFormat="1" applyFont="1" applyFill="1" applyAlignment="1" applyProtection="1">
      <alignment/>
      <protection/>
    </xf>
    <xf numFmtId="166" fontId="6" fillId="35" borderId="0" xfId="0" applyNumberFormat="1" applyFont="1" applyFill="1" applyAlignment="1" applyProtection="1">
      <alignment horizontal="center"/>
      <protection/>
    </xf>
    <xf numFmtId="0" fontId="0" fillId="0" borderId="0" xfId="0" applyFont="1" applyAlignment="1" applyProtection="1">
      <alignment vertical="center"/>
      <protection/>
    </xf>
    <xf numFmtId="0" fontId="15" fillId="36" borderId="10" xfId="0" applyFont="1" applyFill="1" applyBorder="1" applyAlignment="1" applyProtection="1">
      <alignment horizontal="centerContinuous" vertical="center"/>
      <protection/>
    </xf>
    <xf numFmtId="0" fontId="16" fillId="36" borderId="10" xfId="0" applyFont="1" applyFill="1" applyBorder="1" applyAlignment="1" applyProtection="1">
      <alignment horizontal="centerContinuous" vertical="center"/>
      <protection/>
    </xf>
    <xf numFmtId="10" fontId="17" fillId="0" borderId="0" xfId="59" applyNumberFormat="1" applyFont="1" applyAlignment="1" applyProtection="1">
      <alignment/>
      <protection/>
    </xf>
    <xf numFmtId="40" fontId="15" fillId="0" borderId="0" xfId="0" applyNumberFormat="1" applyFont="1" applyAlignment="1" applyProtection="1">
      <alignment/>
      <protection/>
    </xf>
    <xf numFmtId="40" fontId="17" fillId="0" borderId="0" xfId="0" applyNumberFormat="1" applyFont="1" applyFill="1" applyAlignment="1" applyProtection="1">
      <alignment/>
      <protection/>
    </xf>
    <xf numFmtId="0" fontId="17" fillId="0" borderId="0" xfId="0" applyFont="1" applyAlignment="1" applyProtection="1">
      <alignment horizontal="right"/>
      <protection/>
    </xf>
    <xf numFmtId="0" fontId="17" fillId="0" borderId="0" xfId="0" applyFont="1" applyFill="1" applyBorder="1" applyAlignment="1" applyProtection="1">
      <alignment horizontal="right"/>
      <protection/>
    </xf>
    <xf numFmtId="0" fontId="15" fillId="36" borderId="10" xfId="0" applyFont="1" applyFill="1" applyBorder="1" applyAlignment="1" applyProtection="1">
      <alignment horizontal="left" vertical="center" indent="1"/>
      <protection/>
    </xf>
    <xf numFmtId="4" fontId="18" fillId="0" borderId="11" xfId="44" applyNumberFormat="1" applyFont="1" applyFill="1" applyBorder="1" applyAlignment="1" applyProtection="1">
      <alignment/>
      <protection locked="0"/>
    </xf>
    <xf numFmtId="0" fontId="18" fillId="0" borderId="11" xfId="0" applyFont="1" applyFill="1" applyBorder="1" applyAlignment="1" applyProtection="1">
      <alignment/>
      <protection locked="0"/>
    </xf>
    <xf numFmtId="176" fontId="18" fillId="0" borderId="11" xfId="59" applyNumberFormat="1" applyFont="1" applyFill="1" applyBorder="1" applyAlignment="1" applyProtection="1">
      <alignment/>
      <protection locked="0"/>
    </xf>
    <xf numFmtId="14" fontId="18" fillId="0" borderId="11" xfId="0" applyNumberFormat="1" applyFont="1" applyFill="1" applyBorder="1" applyAlignment="1" applyProtection="1">
      <alignment horizontal="right" indent="1"/>
      <protection locked="0"/>
    </xf>
    <xf numFmtId="0" fontId="1" fillId="0" borderId="0" xfId="0" applyFont="1" applyAlignment="1" applyProtection="1">
      <alignment/>
      <protection/>
    </xf>
    <xf numFmtId="0" fontId="17" fillId="0" borderId="0" xfId="0" applyFont="1" applyAlignment="1" applyProtection="1">
      <alignment/>
      <protection/>
    </xf>
    <xf numFmtId="0" fontId="13" fillId="37" borderId="0" xfId="0" applyFont="1" applyFill="1" applyAlignment="1" applyProtection="1">
      <alignment vertical="center"/>
      <protection/>
    </xf>
    <xf numFmtId="0" fontId="10" fillId="37" borderId="0" xfId="0" applyFont="1" applyFill="1" applyAlignment="1" applyProtection="1">
      <alignment vertical="center"/>
      <protection/>
    </xf>
    <xf numFmtId="0" fontId="11" fillId="37" borderId="0" xfId="53" applyFont="1" applyFill="1" applyAlignment="1" applyProtection="1">
      <alignment horizontal="right" vertical="center"/>
      <protection/>
    </xf>
    <xf numFmtId="0" fontId="12" fillId="37" borderId="0" xfId="0" applyFont="1" applyFill="1" applyBorder="1" applyAlignment="1">
      <alignment horizontal="right" vertical="center"/>
    </xf>
    <xf numFmtId="0" fontId="0" fillId="38" borderId="0" xfId="0" applyFont="1" applyFill="1" applyAlignment="1" applyProtection="1">
      <alignment/>
      <protection/>
    </xf>
    <xf numFmtId="0" fontId="4" fillId="38" borderId="0" xfId="0" applyFont="1" applyFill="1" applyBorder="1" applyAlignment="1">
      <alignment horizontal="right"/>
    </xf>
    <xf numFmtId="0" fontId="19" fillId="38" borderId="0" xfId="53" applyFont="1" applyFill="1" applyBorder="1" applyAlignment="1" applyProtection="1">
      <alignment horizontal="left"/>
      <protection/>
    </xf>
    <xf numFmtId="0" fontId="20" fillId="0" borderId="0" xfId="0" applyFont="1" applyAlignment="1" applyProtection="1">
      <alignment/>
      <protection/>
    </xf>
    <xf numFmtId="0" fontId="20" fillId="0" borderId="0" xfId="0" applyFont="1" applyAlignment="1" applyProtection="1">
      <alignment horizontal="right"/>
      <protection/>
    </xf>
    <xf numFmtId="0" fontId="16" fillId="36" borderId="10" xfId="0" applyFont="1" applyFill="1" applyBorder="1" applyAlignment="1" applyProtection="1">
      <alignment horizontal="center"/>
      <protection/>
    </xf>
    <xf numFmtId="0" fontId="16" fillId="36" borderId="10" xfId="0" applyFont="1" applyFill="1" applyBorder="1" applyAlignment="1" applyProtection="1">
      <alignment horizontal="righ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56"/>
      </font>
      <fill>
        <patternFill>
          <bgColor indexed="46"/>
        </patternFill>
      </fill>
    </dxf>
    <dxf>
      <font>
        <b/>
        <i val="0"/>
        <color rgb="FF003366"/>
      </font>
      <fill>
        <patternFill>
          <bgColor rgb="FFF3F0E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
          <c:w val="0.99725"/>
          <c:h val="1"/>
        </c:manualLayout>
      </c:layout>
      <c:scatterChart>
        <c:scatterStyle val="smoothMarker"/>
        <c:varyColors val="0"/>
        <c:ser>
          <c:idx val="2"/>
          <c:order val="0"/>
          <c:tx>
            <c:v>Loan Balance</c:v>
          </c:tx>
          <c:spPr>
            <a:ln w="25400">
              <a:solidFill>
                <a:srgbClr val="0065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[0]!cum_payments</c:f>
              <c:numCache/>
            </c:numRef>
          </c:xVal>
          <c:yVal>
            <c:numRef>
              <c:f>[0]!cum_balance</c:f>
              <c:numCache/>
            </c:numRef>
          </c:yVal>
          <c:smooth val="1"/>
        </c:ser>
        <c:ser>
          <c:idx val="0"/>
          <c:order val="1"/>
          <c:tx>
            <c:v>Cumulative Principal</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[0]!cum_payments</c:f>
              <c:numCache/>
            </c:numRef>
          </c:xVal>
          <c:yVal>
            <c:numRef>
              <c:f>[0]!cum_principal</c:f>
              <c:numCache/>
            </c:numRef>
          </c:yVal>
          <c:smooth val="1"/>
        </c:ser>
        <c:ser>
          <c:idx val="1"/>
          <c:order val="2"/>
          <c:tx>
            <c:v>Cumulative Interest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[0]!cum_payments</c:f>
              <c:numCache/>
            </c:numRef>
          </c:xVal>
          <c:yVal>
            <c:numRef>
              <c:f>[0]!cum_interest</c:f>
              <c:numCache/>
            </c:numRef>
          </c:yVal>
          <c:smooth val="1"/>
        </c:ser>
        <c:axId val="19527627"/>
        <c:axId val="41530916"/>
      </c:scatterChart>
      <c:valAx>
        <c:axId val="19527627"/>
        <c:scaling>
          <c:orientation val="minMax"/>
        </c:scaling>
        <c:axPos val="b"/>
        <c:title>
          <c:tx>
            <c:rich>
              <a:bodyPr vert="horz" rot="0" anchor="ctr"/>
              <a:lstStyle/>
              <a:p>
                <a:pPr algn="ctr">
                  <a:defRPr/>
                </a:pPr>
                <a:r>
                  <a:rPr lang="en-US" cap="none" sz="975" b="0" i="0" u="none" baseline="0">
                    <a:solidFill>
                      <a:srgbClr val="000000"/>
                    </a:solidFill>
                  </a:rPr>
                  <a:t>Month</a:t>
                </a:r>
              </a:p>
            </c:rich>
          </c:tx>
          <c:layout>
            <c:manualLayout>
              <c:xMode val="factor"/>
              <c:yMode val="factor"/>
              <c:x val="0.0415"/>
              <c:y val="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530916"/>
        <c:crosses val="autoZero"/>
        <c:crossBetween val="midCat"/>
        <c:dispUnits/>
      </c:valAx>
      <c:valAx>
        <c:axId val="41530916"/>
        <c:scaling>
          <c:orientation val="minMax"/>
          <c:min val="0"/>
        </c:scaling>
        <c:axPos val="l"/>
        <c:delete val="0"/>
        <c:numFmt formatCode="_(\$* #,##0_);_(\$* \(#,##0\);_(\$* &quot;-&quot;??_);_(@_)" sourceLinked="0"/>
        <c:majorTickMark val="out"/>
        <c:minorTickMark val="none"/>
        <c:tickLblPos val="nextTo"/>
        <c:spPr>
          <a:ln w="3175">
            <a:solidFill>
              <a:srgbClr val="000000"/>
            </a:solidFill>
          </a:ln>
        </c:spPr>
        <c:crossAx val="19527627"/>
        <c:crosses val="autoZero"/>
        <c:crossBetween val="midCat"/>
        <c:dispUnits/>
      </c:valAx>
      <c:spPr>
        <a:noFill/>
        <a:ln>
          <a:noFill/>
        </a:ln>
      </c:spPr>
    </c:plotArea>
    <c:legend>
      <c:legendPos val="r"/>
      <c:layout>
        <c:manualLayout>
          <c:xMode val="edge"/>
          <c:yMode val="edge"/>
          <c:x val="0.35275"/>
          <c:y val="0"/>
          <c:w val="0.4435"/>
          <c:h val="0.233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
          <c:y val="0"/>
          <c:w val="0.93225"/>
          <c:h val="1"/>
        </c:manualLayout>
      </c:layout>
      <c:scatterChart>
        <c:scatterStyle val="smoothMarker"/>
        <c:varyColors val="0"/>
        <c:ser>
          <c:idx val="0"/>
          <c:order val="0"/>
          <c:tx>
            <c:v>Interest Rate History</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[0]!cum_payments</c:f>
              <c:numCache/>
            </c:numRef>
          </c:xVal>
          <c:yVal>
            <c:numRef>
              <c:f>[0]!int_rate_history</c:f>
              <c:numCache/>
            </c:numRef>
          </c:yVal>
          <c:smooth val="1"/>
        </c:ser>
        <c:axId val="43547698"/>
        <c:axId val="56384963"/>
      </c:scatterChart>
      <c:valAx>
        <c:axId val="43547698"/>
        <c:scaling>
          <c:orientation val="minMax"/>
        </c:scaling>
        <c:axPos val="b"/>
        <c:title>
          <c:tx>
            <c:rich>
              <a:bodyPr vert="horz" rot="0" anchor="ctr"/>
              <a:lstStyle/>
              <a:p>
                <a:pPr algn="ctr">
                  <a:defRPr/>
                </a:pPr>
                <a:r>
                  <a:rPr lang="en-US" cap="none" sz="950" b="0" i="0" u="none" baseline="0">
                    <a:solidFill>
                      <a:srgbClr val="000000"/>
                    </a:solidFill>
                  </a:rPr>
                  <a:t>Month</a:t>
                </a:r>
              </a:p>
            </c:rich>
          </c:tx>
          <c:layout>
            <c:manualLayout>
              <c:xMode val="factor"/>
              <c:yMode val="factor"/>
              <c:x val="0.0775"/>
              <c:y val="0.034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384963"/>
        <c:crosses val="autoZero"/>
        <c:crossBetween val="midCat"/>
        <c:dispUnits/>
      </c:valAx>
      <c:valAx>
        <c:axId val="56384963"/>
        <c:scaling>
          <c:orientation val="minMax"/>
        </c:scaling>
        <c:axPos val="l"/>
        <c:title>
          <c:tx>
            <c:rich>
              <a:bodyPr vert="horz" rot="-5400000" anchor="ctr"/>
              <a:lstStyle/>
              <a:p>
                <a:pPr algn="ctr">
                  <a:defRPr/>
                </a:pPr>
                <a:r>
                  <a:rPr lang="en-US" cap="none" sz="950" b="0" i="0" u="none" baseline="0">
                    <a:solidFill>
                      <a:srgbClr val="000000"/>
                    </a:solidFill>
                  </a:rPr>
                  <a:t>Interest Rate</a:t>
                </a:r>
              </a:p>
            </c:rich>
          </c:tx>
          <c:layout>
            <c:manualLayout>
              <c:xMode val="factor"/>
              <c:yMode val="factor"/>
              <c:x val="-0.01325"/>
              <c:y val="-0.01475"/>
            </c:manualLayout>
          </c:layout>
          <c:overlay val="0"/>
          <c:spPr>
            <a:noFill/>
            <a:ln>
              <a:noFill/>
            </a:ln>
          </c:spPr>
        </c:title>
        <c:delete val="0"/>
        <c:numFmt formatCode="0%" sourceLinked="0"/>
        <c:majorTickMark val="out"/>
        <c:minorTickMark val="none"/>
        <c:tickLblPos val="nextTo"/>
        <c:spPr>
          <a:ln w="3175">
            <a:solidFill>
              <a:srgbClr val="000000"/>
            </a:solidFill>
          </a:ln>
        </c:spPr>
        <c:crossAx val="43547698"/>
        <c:crosses val="autoZero"/>
        <c:crossBetween val="midCat"/>
        <c:dispUnits/>
      </c:valAx>
      <c:spPr>
        <a:noFill/>
        <a:ln>
          <a:noFill/>
        </a:ln>
      </c:spPr>
    </c:plotArea>
    <c:legend>
      <c:legendPos val="r"/>
      <c:layout>
        <c:manualLayout>
          <c:xMode val="edge"/>
          <c:yMode val="edge"/>
          <c:x val="0.217"/>
          <c:y val="0"/>
          <c:w val="0.3925"/>
          <c:h val="0.16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2</xdr:row>
      <xdr:rowOff>85725</xdr:rowOff>
    </xdr:from>
    <xdr:to>
      <xdr:col>13</xdr:col>
      <xdr:colOff>514350</xdr:colOff>
      <xdr:row>18</xdr:row>
      <xdr:rowOff>123825</xdr:rowOff>
    </xdr:to>
    <xdr:sp>
      <xdr:nvSpPr>
        <xdr:cNvPr id="1" name="AutoShape 10"/>
        <xdr:cNvSpPr>
          <a:spLocks/>
        </xdr:cNvSpPr>
      </xdr:nvSpPr>
      <xdr:spPr>
        <a:xfrm>
          <a:off x="7467600" y="552450"/>
          <a:ext cx="2000250" cy="2952750"/>
        </a:xfrm>
        <a:prstGeom prst="round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Tahoma"/>
              <a:ea typeface="Tahoma"/>
              <a:cs typeface="Tahoma"/>
            </a:rPr>
            <a:t>This spreadsheet creates an amortization table and graph for an adjustable rate mortgage (ARM) loan, with optional extra payments. Results may differ from other calculators due to rounding.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Note: </a:t>
          </a:r>
          <a:r>
            <a:rPr lang="en-US" cap="none" sz="1000" b="0" i="0" u="none" baseline="0">
              <a:solidFill>
                <a:srgbClr val="000000"/>
              </a:solidFill>
              <a:latin typeface="Tahoma"/>
              <a:ea typeface="Tahoma"/>
              <a:cs typeface="Tahoma"/>
            </a:rPr>
            <a:t>The maximum rate and monthly payments are just estimates! The estimates are based upon the specified interest rate cap and the estimated adjustments over the term of the loan.</a:t>
          </a:r>
        </a:p>
      </xdr:txBody>
    </xdr:sp>
    <xdr:clientData/>
  </xdr:twoCellAnchor>
  <xdr:twoCellAnchor editAs="absolute">
    <xdr:from>
      <xdr:col>4</xdr:col>
      <xdr:colOff>400050</xdr:colOff>
      <xdr:row>2</xdr:row>
      <xdr:rowOff>95250</xdr:rowOff>
    </xdr:from>
    <xdr:to>
      <xdr:col>9</xdr:col>
      <xdr:colOff>676275</xdr:colOff>
      <xdr:row>16</xdr:row>
      <xdr:rowOff>76200</xdr:rowOff>
    </xdr:to>
    <xdr:graphicFrame>
      <xdr:nvGraphicFramePr>
        <xdr:cNvPr id="2" name="Chart 2570"/>
        <xdr:cNvGraphicFramePr/>
      </xdr:nvGraphicFramePr>
      <xdr:xfrm>
        <a:off x="3257550" y="561975"/>
        <a:ext cx="3771900" cy="251460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495300</xdr:colOff>
      <xdr:row>16</xdr:row>
      <xdr:rowOff>180975</xdr:rowOff>
    </xdr:from>
    <xdr:to>
      <xdr:col>9</xdr:col>
      <xdr:colOff>685800</xdr:colOff>
      <xdr:row>24</xdr:row>
      <xdr:rowOff>114300</xdr:rowOff>
    </xdr:to>
    <xdr:graphicFrame>
      <xdr:nvGraphicFramePr>
        <xdr:cNvPr id="3" name="Chart 2591"/>
        <xdr:cNvGraphicFramePr/>
      </xdr:nvGraphicFramePr>
      <xdr:xfrm>
        <a:off x="3352800" y="3181350"/>
        <a:ext cx="3686175" cy="1419225"/>
      </xdr:xfrm>
      <a:graphic>
        <a:graphicData uri="http://schemas.openxmlformats.org/drawingml/2006/chart">
          <c:chart xmlns:c="http://schemas.openxmlformats.org/drawingml/2006/chart" r:id="rId2"/>
        </a:graphicData>
      </a:graphic>
    </xdr:graphicFrame>
    <xdr:clientData/>
  </xdr:twoCellAnchor>
  <xdr:twoCellAnchor editAs="oneCell">
    <xdr:from>
      <xdr:col>8</xdr:col>
      <xdr:colOff>333375</xdr:colOff>
      <xdr:row>0</xdr:row>
      <xdr:rowOff>19050</xdr:rowOff>
    </xdr:from>
    <xdr:to>
      <xdr:col>9</xdr:col>
      <xdr:colOff>762000</xdr:colOff>
      <xdr:row>0</xdr:row>
      <xdr:rowOff>285750</xdr:rowOff>
    </xdr:to>
    <xdr:pic>
      <xdr:nvPicPr>
        <xdr:cNvPr id="4" name="Picture 1" descr="vertex42_logo_40px"/>
        <xdr:cNvPicPr preferRelativeResize="1">
          <a:picLocks noChangeAspect="1"/>
        </xdr:cNvPicPr>
      </xdr:nvPicPr>
      <xdr:blipFill>
        <a:blip r:embed="rId3"/>
        <a:stretch>
          <a:fillRect/>
        </a:stretch>
      </xdr:blipFill>
      <xdr:spPr>
        <a:xfrm>
          <a:off x="5915025" y="19050"/>
          <a:ext cx="1200150" cy="266700"/>
        </a:xfrm>
        <a:prstGeom prst="rect">
          <a:avLst/>
        </a:prstGeom>
        <a:noFill/>
        <a:ln w="317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arm-calculato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0"/>
  <sheetViews>
    <sheetView showGridLines="0" tabSelected="1" zoomScalePageLayoutView="0" workbookViewId="0" topLeftCell="A1">
      <selection activeCell="D6" sqref="D6"/>
    </sheetView>
  </sheetViews>
  <sheetFormatPr defaultColWidth="9.140625" defaultRowHeight="12.75"/>
  <cols>
    <col min="1" max="1" width="7.140625" style="1" customWidth="1"/>
    <col min="2" max="2" width="10.00390625" style="1" customWidth="1"/>
    <col min="3" max="3" width="11.8515625" style="1" customWidth="1"/>
    <col min="4" max="4" width="13.8515625" style="1" customWidth="1"/>
    <col min="5" max="5" width="10.140625" style="1" customWidth="1"/>
    <col min="6" max="7" width="10.28125" style="1" customWidth="1"/>
    <col min="8" max="8" width="10.140625" style="1" customWidth="1"/>
    <col min="9" max="10" width="11.57421875" style="1" customWidth="1"/>
    <col min="11" max="16384" width="9.140625" style="1" customWidth="1"/>
  </cols>
  <sheetData>
    <row r="1" spans="1:10" s="19" customFormat="1" ht="24" customHeight="1">
      <c r="A1" s="34" t="s">
        <v>29</v>
      </c>
      <c r="B1" s="35"/>
      <c r="C1" s="35"/>
      <c r="D1" s="35"/>
      <c r="E1" s="35"/>
      <c r="F1" s="35"/>
      <c r="G1" s="35"/>
      <c r="H1" s="35"/>
      <c r="I1" s="36"/>
      <c r="J1" s="37"/>
    </row>
    <row r="2" spans="1:10" ht="12.75">
      <c r="A2" s="40" t="s">
        <v>28</v>
      </c>
      <c r="B2" s="38"/>
      <c r="C2" s="38"/>
      <c r="D2" s="38"/>
      <c r="E2" s="38"/>
      <c r="F2" s="38"/>
      <c r="G2" s="38"/>
      <c r="H2" s="38"/>
      <c r="I2" s="38"/>
      <c r="J2" s="39" t="s">
        <v>13</v>
      </c>
    </row>
    <row r="3" ht="12.75"/>
    <row r="4" spans="2:4" ht="15.75" thickBot="1">
      <c r="B4" s="27" t="s">
        <v>6</v>
      </c>
      <c r="C4" s="21"/>
      <c r="D4" s="21"/>
    </row>
    <row r="5" spans="2:4" ht="12.75">
      <c r="B5" s="32"/>
      <c r="C5" s="32"/>
      <c r="D5" s="32"/>
    </row>
    <row r="6" spans="2:4" ht="15">
      <c r="B6" s="32"/>
      <c r="C6" s="25" t="s">
        <v>14</v>
      </c>
      <c r="D6" s="28">
        <v>150000</v>
      </c>
    </row>
    <row r="7" spans="2:4" ht="15">
      <c r="B7" s="32"/>
      <c r="C7" s="25" t="s">
        <v>15</v>
      </c>
      <c r="D7" s="29">
        <v>15</v>
      </c>
    </row>
    <row r="8" spans="2:4" ht="15">
      <c r="B8" s="32"/>
      <c r="C8" s="25" t="s">
        <v>16</v>
      </c>
      <c r="D8" s="30">
        <v>0.065</v>
      </c>
    </row>
    <row r="9" spans="2:4" ht="15">
      <c r="B9" s="32"/>
      <c r="C9" s="25" t="s">
        <v>17</v>
      </c>
      <c r="D9" s="31">
        <v>40909</v>
      </c>
    </row>
    <row r="10" spans="2:4" ht="14.25">
      <c r="B10" s="32"/>
      <c r="C10" s="25"/>
      <c r="D10" s="33"/>
    </row>
    <row r="11" spans="2:4" ht="15">
      <c r="B11" s="32"/>
      <c r="C11" s="26" t="s">
        <v>18</v>
      </c>
      <c r="D11" s="23">
        <f>ROUND(-PMT(D8/12,term*12,$D$6),2)</f>
        <v>1306.66</v>
      </c>
    </row>
    <row r="12" spans="2:4" ht="12.75">
      <c r="B12" s="32"/>
      <c r="C12" s="32"/>
      <c r="D12" s="32"/>
    </row>
    <row r="13" spans="2:4" ht="12.75">
      <c r="B13" s="32"/>
      <c r="C13" s="32"/>
      <c r="D13" s="32"/>
    </row>
    <row r="14" spans="2:4" ht="15.75" thickBot="1">
      <c r="B14" s="27" t="s">
        <v>11</v>
      </c>
      <c r="C14" s="20"/>
      <c r="D14" s="20"/>
    </row>
    <row r="15" spans="2:4" ht="12.75">
      <c r="B15" s="32"/>
      <c r="C15" s="32"/>
      <c r="D15" s="32"/>
    </row>
    <row r="16" spans="2:11" ht="15">
      <c r="B16" s="32"/>
      <c r="C16" s="25" t="s">
        <v>19</v>
      </c>
      <c r="D16" s="29">
        <v>3</v>
      </c>
      <c r="E16" s="8" t="s">
        <v>7</v>
      </c>
      <c r="K16" s="14"/>
    </row>
    <row r="17" spans="2:11" ht="15">
      <c r="B17" s="32"/>
      <c r="C17" s="25" t="s">
        <v>20</v>
      </c>
      <c r="D17" s="29">
        <v>12</v>
      </c>
      <c r="E17" s="8"/>
      <c r="K17" s="8"/>
    </row>
    <row r="18" spans="2:11" ht="15">
      <c r="B18" s="32"/>
      <c r="C18" s="26" t="s">
        <v>21</v>
      </c>
      <c r="D18" s="30">
        <v>0.0025</v>
      </c>
      <c r="K18" s="8"/>
    </row>
    <row r="19" spans="2:5" ht="15">
      <c r="B19" s="32"/>
      <c r="C19" s="26" t="s">
        <v>22</v>
      </c>
      <c r="D19" s="30">
        <v>0.12</v>
      </c>
      <c r="E19" s="41" t="s">
        <v>31</v>
      </c>
    </row>
    <row r="20" spans="2:4" ht="14.25">
      <c r="B20" s="32"/>
      <c r="C20" s="26"/>
      <c r="D20" s="22"/>
    </row>
    <row r="21" spans="2:4" ht="14.25">
      <c r="B21" s="32"/>
      <c r="C21" s="26" t="s">
        <v>23</v>
      </c>
      <c r="D21" s="22">
        <f>MAX(C29:C509)</f>
        <v>0.095</v>
      </c>
    </row>
    <row r="22" spans="2:5" ht="15">
      <c r="B22" s="32"/>
      <c r="C22" s="26" t="s">
        <v>24</v>
      </c>
      <c r="D22" s="23">
        <f>MAX(D30:D509)</f>
        <v>1427.48</v>
      </c>
      <c r="E22" s="13"/>
    </row>
    <row r="23" spans="2:4" ht="14.25">
      <c r="B23" s="32"/>
      <c r="C23" s="25" t="s">
        <v>25</v>
      </c>
      <c r="D23" s="24">
        <f>SUM(F30:F509)+SUM(G30:G509)</f>
        <v>247007.26000000007</v>
      </c>
    </row>
    <row r="24" spans="2:5" ht="14.25">
      <c r="B24" s="32"/>
      <c r="C24" s="25" t="s">
        <v>26</v>
      </c>
      <c r="D24" s="24">
        <f>SUM(F29:F509)</f>
        <v>97007.2600000001</v>
      </c>
      <c r="E24" s="6"/>
    </row>
    <row r="25" spans="2:4" ht="14.25">
      <c r="B25" s="32"/>
      <c r="C25" s="26" t="s">
        <v>27</v>
      </c>
      <c r="D25" s="22">
        <f>IRR(D29:D509,1%)*12</f>
        <v>0.07126655083219191</v>
      </c>
    </row>
    <row r="26" ht="12.75"/>
    <row r="27" spans="3:10" ht="12.75">
      <c r="C27" s="11"/>
      <c r="D27" s="2"/>
      <c r="J27" s="42" t="s">
        <v>30</v>
      </c>
    </row>
    <row r="28" spans="1:10" ht="39" thickBot="1">
      <c r="A28" s="43" t="s">
        <v>0</v>
      </c>
      <c r="B28" s="44" t="s">
        <v>12</v>
      </c>
      <c r="C28" s="44" t="s">
        <v>8</v>
      </c>
      <c r="D28" s="44" t="s">
        <v>1</v>
      </c>
      <c r="E28" s="44" t="s">
        <v>2</v>
      </c>
      <c r="F28" s="44" t="s">
        <v>3</v>
      </c>
      <c r="G28" s="44" t="s">
        <v>4</v>
      </c>
      <c r="H28" s="44" t="s">
        <v>5</v>
      </c>
      <c r="I28" s="44" t="s">
        <v>10</v>
      </c>
      <c r="J28" s="44" t="s">
        <v>9</v>
      </c>
    </row>
    <row r="29" spans="1:10" ht="12.75">
      <c r="A29" s="15"/>
      <c r="B29" s="16"/>
      <c r="C29" s="16"/>
      <c r="D29" s="18">
        <f>-D6</f>
        <v>-150000</v>
      </c>
      <c r="E29" s="15"/>
      <c r="F29" s="15"/>
      <c r="G29" s="15"/>
      <c r="H29" s="17">
        <f>$D$6</f>
        <v>150000</v>
      </c>
      <c r="I29" s="17"/>
      <c r="J29" s="17"/>
    </row>
    <row r="30" spans="1:10" ht="12.75">
      <c r="A30" s="3">
        <f aca="true" t="shared" si="0" ref="A30:A93">IF(A29&gt;=nper,"",A29+1)</f>
        <v>1</v>
      </c>
      <c r="B30" s="4">
        <f aca="true" t="shared" si="1" ref="B30:B93">IF(A30="","",DATE(YEAR(fpdate),MONTH(fpdate)+(A30-1),DAY(fpdate)))</f>
        <v>40909</v>
      </c>
      <c r="C30" s="9">
        <f aca="true" t="shared" si="2" ref="C30:C93">IF(A30="","",IF(A30&lt;$D$16*12,$D$8,MIN($D$19,$D$8+$D$18*ROUNDUP((A30-$D$16*12)/$D$17,0))))</f>
        <v>0.065</v>
      </c>
      <c r="D30" s="5">
        <f aca="true" t="shared" si="3" ref="D30:D93">IF(A30="","",MIN(ROUND(IF(C30=$D$8,$D$11,IF(C30=C29,D29,-PMT(C30/12,nper-A30+1,H29))),2),H29+ROUND(C30/12*H29,2)))</f>
        <v>1306.66</v>
      </c>
      <c r="E30" s="7">
        <v>0</v>
      </c>
      <c r="F30" s="5">
        <f aca="true" t="shared" si="4" ref="F30:F93">IF(A30="","",ROUND(C30/12*H29,2))</f>
        <v>812.5</v>
      </c>
      <c r="G30" s="5">
        <f aca="true" t="shared" si="5" ref="G30:G93">IF(A30="","",D30-F30+E30)</f>
        <v>494.1600000000001</v>
      </c>
      <c r="H30" s="5">
        <f aca="true" t="shared" si="6" ref="H30:H93">IF(A30="","",H29-G30)</f>
        <v>149505.84</v>
      </c>
      <c r="I30" s="10">
        <f>IF(A30="","",SUM(F$30:F30))</f>
        <v>812.5</v>
      </c>
      <c r="J30" s="10">
        <f>IF(A30="","",SUM(G$30:G30))</f>
        <v>494.1600000000001</v>
      </c>
    </row>
    <row r="31" spans="1:10" ht="12.75">
      <c r="A31" s="3">
        <f t="shared" si="0"/>
        <v>2</v>
      </c>
      <c r="B31" s="4">
        <f t="shared" si="1"/>
        <v>40940</v>
      </c>
      <c r="C31" s="9">
        <f t="shared" si="2"/>
        <v>0.065</v>
      </c>
      <c r="D31" s="5">
        <f t="shared" si="3"/>
        <v>1306.66</v>
      </c>
      <c r="E31" s="7"/>
      <c r="F31" s="5">
        <f t="shared" si="4"/>
        <v>809.82</v>
      </c>
      <c r="G31" s="5">
        <f t="shared" si="5"/>
        <v>496.84000000000003</v>
      </c>
      <c r="H31" s="5">
        <f t="shared" si="6"/>
        <v>149009</v>
      </c>
      <c r="I31" s="10">
        <f>IF(A31="","",SUM(F$30:F31))</f>
        <v>1622.3200000000002</v>
      </c>
      <c r="J31" s="10">
        <f>IF(A31="","",SUM(G$30:G31))</f>
        <v>991.0000000000001</v>
      </c>
    </row>
    <row r="32" spans="1:10" ht="12.75">
      <c r="A32" s="3">
        <f t="shared" si="0"/>
        <v>3</v>
      </c>
      <c r="B32" s="4">
        <f t="shared" si="1"/>
        <v>40969</v>
      </c>
      <c r="C32" s="9">
        <f t="shared" si="2"/>
        <v>0.065</v>
      </c>
      <c r="D32" s="5">
        <f t="shared" si="3"/>
        <v>1306.66</v>
      </c>
      <c r="E32" s="7"/>
      <c r="F32" s="5">
        <f t="shared" si="4"/>
        <v>807.13</v>
      </c>
      <c r="G32" s="5">
        <f t="shared" si="5"/>
        <v>499.5300000000001</v>
      </c>
      <c r="H32" s="5">
        <f t="shared" si="6"/>
        <v>148509.47</v>
      </c>
      <c r="I32" s="10">
        <f>IF(A32="","",SUM(F$30:F32))</f>
        <v>2429.4500000000003</v>
      </c>
      <c r="J32" s="10">
        <f>IF(A32="","",SUM(G$30:G32))</f>
        <v>1490.5300000000002</v>
      </c>
    </row>
    <row r="33" spans="1:10" ht="12.75">
      <c r="A33" s="3">
        <f t="shared" si="0"/>
        <v>4</v>
      </c>
      <c r="B33" s="4">
        <f t="shared" si="1"/>
        <v>41000</v>
      </c>
      <c r="C33" s="9">
        <f t="shared" si="2"/>
        <v>0.065</v>
      </c>
      <c r="D33" s="5">
        <f t="shared" si="3"/>
        <v>1306.66</v>
      </c>
      <c r="E33" s="7"/>
      <c r="F33" s="5">
        <f t="shared" si="4"/>
        <v>804.43</v>
      </c>
      <c r="G33" s="5">
        <f t="shared" si="5"/>
        <v>502.23000000000013</v>
      </c>
      <c r="H33" s="5">
        <f t="shared" si="6"/>
        <v>148007.24</v>
      </c>
      <c r="I33" s="10">
        <f>IF(A33="","",SUM(F$30:F33))</f>
        <v>3233.88</v>
      </c>
      <c r="J33" s="10">
        <f>IF(A33="","",SUM(G$30:G33))</f>
        <v>1992.7600000000002</v>
      </c>
    </row>
    <row r="34" spans="1:10" ht="12.75">
      <c r="A34" s="3">
        <f t="shared" si="0"/>
        <v>5</v>
      </c>
      <c r="B34" s="4">
        <f t="shared" si="1"/>
        <v>41030</v>
      </c>
      <c r="C34" s="9">
        <f t="shared" si="2"/>
        <v>0.065</v>
      </c>
      <c r="D34" s="5">
        <f t="shared" si="3"/>
        <v>1306.66</v>
      </c>
      <c r="E34" s="7"/>
      <c r="F34" s="5">
        <f t="shared" si="4"/>
        <v>801.71</v>
      </c>
      <c r="G34" s="5">
        <f t="shared" si="5"/>
        <v>504.95000000000005</v>
      </c>
      <c r="H34" s="5">
        <f t="shared" si="6"/>
        <v>147502.28999999998</v>
      </c>
      <c r="I34" s="10">
        <f>IF(A34="","",SUM(F$30:F34))</f>
        <v>4035.59</v>
      </c>
      <c r="J34" s="10">
        <f>IF(A34="","",SUM(G$30:G34))</f>
        <v>2497.71</v>
      </c>
    </row>
    <row r="35" spans="1:10" ht="12.75">
      <c r="A35" s="3">
        <f t="shared" si="0"/>
        <v>6</v>
      </c>
      <c r="B35" s="4">
        <f t="shared" si="1"/>
        <v>41061</v>
      </c>
      <c r="C35" s="9">
        <f t="shared" si="2"/>
        <v>0.065</v>
      </c>
      <c r="D35" s="5">
        <f t="shared" si="3"/>
        <v>1306.66</v>
      </c>
      <c r="E35" s="7"/>
      <c r="F35" s="5">
        <f t="shared" si="4"/>
        <v>798.97</v>
      </c>
      <c r="G35" s="5">
        <f t="shared" si="5"/>
        <v>507.69000000000005</v>
      </c>
      <c r="H35" s="5">
        <f t="shared" si="6"/>
        <v>146994.59999999998</v>
      </c>
      <c r="I35" s="10">
        <f>IF(A35="","",SUM(F$30:F35))</f>
        <v>4834.56</v>
      </c>
      <c r="J35" s="10">
        <f>IF(A35="","",SUM(G$30:G35))</f>
        <v>3005.4</v>
      </c>
    </row>
    <row r="36" spans="1:10" ht="12.75">
      <c r="A36" s="3">
        <f t="shared" si="0"/>
        <v>7</v>
      </c>
      <c r="B36" s="4">
        <f t="shared" si="1"/>
        <v>41091</v>
      </c>
      <c r="C36" s="9">
        <f t="shared" si="2"/>
        <v>0.065</v>
      </c>
      <c r="D36" s="5">
        <f t="shared" si="3"/>
        <v>1306.66</v>
      </c>
      <c r="E36" s="7"/>
      <c r="F36" s="5">
        <f t="shared" si="4"/>
        <v>796.22</v>
      </c>
      <c r="G36" s="5">
        <f t="shared" si="5"/>
        <v>510.44000000000005</v>
      </c>
      <c r="H36" s="5">
        <f t="shared" si="6"/>
        <v>146484.15999999997</v>
      </c>
      <c r="I36" s="10">
        <f>IF(A36="","",SUM(F$30:F36))</f>
        <v>5630.780000000001</v>
      </c>
      <c r="J36" s="10">
        <f>IF(A36="","",SUM(G$30:G36))</f>
        <v>3515.84</v>
      </c>
    </row>
    <row r="37" spans="1:10" ht="12.75">
      <c r="A37" s="3">
        <f t="shared" si="0"/>
        <v>8</v>
      </c>
      <c r="B37" s="4">
        <f t="shared" si="1"/>
        <v>41122</v>
      </c>
      <c r="C37" s="9">
        <f t="shared" si="2"/>
        <v>0.065</v>
      </c>
      <c r="D37" s="5">
        <f t="shared" si="3"/>
        <v>1306.66</v>
      </c>
      <c r="E37" s="7"/>
      <c r="F37" s="5">
        <f t="shared" si="4"/>
        <v>793.46</v>
      </c>
      <c r="G37" s="5">
        <f t="shared" si="5"/>
        <v>513.2</v>
      </c>
      <c r="H37" s="5">
        <f t="shared" si="6"/>
        <v>145970.95999999996</v>
      </c>
      <c r="I37" s="10">
        <f>IF(A37="","",SUM(F$30:F37))</f>
        <v>6424.240000000001</v>
      </c>
      <c r="J37" s="10">
        <f>IF(A37="","",SUM(G$30:G37))</f>
        <v>4029.04</v>
      </c>
    </row>
    <row r="38" spans="1:10" ht="12.75">
      <c r="A38" s="3">
        <f t="shared" si="0"/>
        <v>9</v>
      </c>
      <c r="B38" s="4">
        <f t="shared" si="1"/>
        <v>41153</v>
      </c>
      <c r="C38" s="9">
        <f t="shared" si="2"/>
        <v>0.065</v>
      </c>
      <c r="D38" s="5">
        <f t="shared" si="3"/>
        <v>1306.66</v>
      </c>
      <c r="E38" s="7"/>
      <c r="F38" s="5">
        <f t="shared" si="4"/>
        <v>790.68</v>
      </c>
      <c r="G38" s="5">
        <f t="shared" si="5"/>
        <v>515.9800000000001</v>
      </c>
      <c r="H38" s="5">
        <f t="shared" si="6"/>
        <v>145454.97999999995</v>
      </c>
      <c r="I38" s="10">
        <f>IF(A38="","",SUM(F$30:F38))</f>
        <v>7214.920000000001</v>
      </c>
      <c r="J38" s="10">
        <f>IF(A38="","",SUM(G$30:G38))</f>
        <v>4545.02</v>
      </c>
    </row>
    <row r="39" spans="1:10" ht="12.75">
      <c r="A39" s="3">
        <f t="shared" si="0"/>
        <v>10</v>
      </c>
      <c r="B39" s="4">
        <f t="shared" si="1"/>
        <v>41183</v>
      </c>
      <c r="C39" s="9">
        <f t="shared" si="2"/>
        <v>0.065</v>
      </c>
      <c r="D39" s="5">
        <f t="shared" si="3"/>
        <v>1306.66</v>
      </c>
      <c r="E39" s="7"/>
      <c r="F39" s="5">
        <f t="shared" si="4"/>
        <v>787.88</v>
      </c>
      <c r="G39" s="5">
        <f t="shared" si="5"/>
        <v>518.7800000000001</v>
      </c>
      <c r="H39" s="5">
        <f t="shared" si="6"/>
        <v>144936.19999999995</v>
      </c>
      <c r="I39" s="10">
        <f>IF(A39="","",SUM(F$30:F39))</f>
        <v>8002.800000000001</v>
      </c>
      <c r="J39" s="10">
        <f>IF(A39="","",SUM(G$30:G39))</f>
        <v>5063.8</v>
      </c>
    </row>
    <row r="40" spans="1:10" ht="12.75">
      <c r="A40" s="3">
        <f t="shared" si="0"/>
        <v>11</v>
      </c>
      <c r="B40" s="4">
        <f t="shared" si="1"/>
        <v>41214</v>
      </c>
      <c r="C40" s="9">
        <f t="shared" si="2"/>
        <v>0.065</v>
      </c>
      <c r="D40" s="5">
        <f t="shared" si="3"/>
        <v>1306.66</v>
      </c>
      <c r="E40" s="7"/>
      <c r="F40" s="5">
        <f t="shared" si="4"/>
        <v>785.07</v>
      </c>
      <c r="G40" s="5">
        <f t="shared" si="5"/>
        <v>521.59</v>
      </c>
      <c r="H40" s="5">
        <f t="shared" si="6"/>
        <v>144414.60999999996</v>
      </c>
      <c r="I40" s="10">
        <f>IF(A40="","",SUM(F$30:F40))</f>
        <v>8787.87</v>
      </c>
      <c r="J40" s="10">
        <f>IF(A40="","",SUM(G$30:G40))</f>
        <v>5585.39</v>
      </c>
    </row>
    <row r="41" spans="1:10" ht="12.75">
      <c r="A41" s="3">
        <f t="shared" si="0"/>
        <v>12</v>
      </c>
      <c r="B41" s="4">
        <f t="shared" si="1"/>
        <v>41244</v>
      </c>
      <c r="C41" s="9">
        <f t="shared" si="2"/>
        <v>0.065</v>
      </c>
      <c r="D41" s="5">
        <f t="shared" si="3"/>
        <v>1306.66</v>
      </c>
      <c r="E41" s="7"/>
      <c r="F41" s="5">
        <f t="shared" si="4"/>
        <v>782.25</v>
      </c>
      <c r="G41" s="5">
        <f t="shared" si="5"/>
        <v>524.4100000000001</v>
      </c>
      <c r="H41" s="5">
        <f t="shared" si="6"/>
        <v>143890.19999999995</v>
      </c>
      <c r="I41" s="10">
        <f>IF(A41="","",SUM(F$30:F41))</f>
        <v>9570.12</v>
      </c>
      <c r="J41" s="10">
        <f>IF(A41="","",SUM(G$30:G41))</f>
        <v>6109.8</v>
      </c>
    </row>
    <row r="42" spans="1:10" ht="12.75">
      <c r="A42" s="3">
        <f t="shared" si="0"/>
        <v>13</v>
      </c>
      <c r="B42" s="4">
        <f t="shared" si="1"/>
        <v>41275</v>
      </c>
      <c r="C42" s="9">
        <f t="shared" si="2"/>
        <v>0.065</v>
      </c>
      <c r="D42" s="5">
        <f t="shared" si="3"/>
        <v>1306.66</v>
      </c>
      <c r="E42" s="7"/>
      <c r="F42" s="5">
        <f t="shared" si="4"/>
        <v>779.41</v>
      </c>
      <c r="G42" s="5">
        <f t="shared" si="5"/>
        <v>527.2500000000001</v>
      </c>
      <c r="H42" s="5">
        <f t="shared" si="6"/>
        <v>143362.94999999995</v>
      </c>
      <c r="I42" s="10">
        <f>IF(A42="","",SUM(F$30:F42))</f>
        <v>10349.53</v>
      </c>
      <c r="J42" s="10">
        <f>IF(A42="","",SUM(G$30:G42))</f>
        <v>6637.05</v>
      </c>
    </row>
    <row r="43" spans="1:10" ht="12.75">
      <c r="A43" s="3">
        <f t="shared" si="0"/>
        <v>14</v>
      </c>
      <c r="B43" s="4">
        <f t="shared" si="1"/>
        <v>41306</v>
      </c>
      <c r="C43" s="9">
        <f t="shared" si="2"/>
        <v>0.065</v>
      </c>
      <c r="D43" s="5">
        <f t="shared" si="3"/>
        <v>1306.66</v>
      </c>
      <c r="E43" s="7"/>
      <c r="F43" s="5">
        <f t="shared" si="4"/>
        <v>776.55</v>
      </c>
      <c r="G43" s="5">
        <f t="shared" si="5"/>
        <v>530.1100000000001</v>
      </c>
      <c r="H43" s="5">
        <f t="shared" si="6"/>
        <v>142832.83999999997</v>
      </c>
      <c r="I43" s="10">
        <f>IF(A43="","",SUM(F$30:F43))</f>
        <v>11126.08</v>
      </c>
      <c r="J43" s="10">
        <f>IF(A43="","",SUM(G$30:G43))</f>
        <v>7167.16</v>
      </c>
    </row>
    <row r="44" spans="1:10" ht="12.75">
      <c r="A44" s="3">
        <f t="shared" si="0"/>
        <v>15</v>
      </c>
      <c r="B44" s="4">
        <f t="shared" si="1"/>
        <v>41334</v>
      </c>
      <c r="C44" s="9">
        <f t="shared" si="2"/>
        <v>0.065</v>
      </c>
      <c r="D44" s="5">
        <f t="shared" si="3"/>
        <v>1306.66</v>
      </c>
      <c r="E44" s="7"/>
      <c r="F44" s="5">
        <f t="shared" si="4"/>
        <v>773.68</v>
      </c>
      <c r="G44" s="5">
        <f t="shared" si="5"/>
        <v>532.9800000000001</v>
      </c>
      <c r="H44" s="5">
        <f t="shared" si="6"/>
        <v>142299.85999999996</v>
      </c>
      <c r="I44" s="10">
        <f>IF(A44="","",SUM(F$30:F44))</f>
        <v>11899.76</v>
      </c>
      <c r="J44" s="10">
        <f>IF(A44="","",SUM(G$30:G44))</f>
        <v>7700.14</v>
      </c>
    </row>
    <row r="45" spans="1:10" ht="12.75">
      <c r="A45" s="3">
        <f t="shared" si="0"/>
        <v>16</v>
      </c>
      <c r="B45" s="4">
        <f t="shared" si="1"/>
        <v>41365</v>
      </c>
      <c r="C45" s="9">
        <f t="shared" si="2"/>
        <v>0.065</v>
      </c>
      <c r="D45" s="5">
        <f t="shared" si="3"/>
        <v>1306.66</v>
      </c>
      <c r="E45" s="7"/>
      <c r="F45" s="5">
        <f t="shared" si="4"/>
        <v>770.79</v>
      </c>
      <c r="G45" s="5">
        <f t="shared" si="5"/>
        <v>535.8700000000001</v>
      </c>
      <c r="H45" s="5">
        <f t="shared" si="6"/>
        <v>141763.98999999996</v>
      </c>
      <c r="I45" s="10">
        <f>IF(A45="","",SUM(F$30:F45))</f>
        <v>12670.55</v>
      </c>
      <c r="J45" s="10">
        <f>IF(A45="","",SUM(G$30:G45))</f>
        <v>8236.01</v>
      </c>
    </row>
    <row r="46" spans="1:10" ht="12.75">
      <c r="A46" s="3">
        <f t="shared" si="0"/>
        <v>17</v>
      </c>
      <c r="B46" s="4">
        <f t="shared" si="1"/>
        <v>41395</v>
      </c>
      <c r="C46" s="9">
        <f t="shared" si="2"/>
        <v>0.065</v>
      </c>
      <c r="D46" s="5">
        <f t="shared" si="3"/>
        <v>1306.66</v>
      </c>
      <c r="E46" s="7"/>
      <c r="F46" s="5">
        <f t="shared" si="4"/>
        <v>767.89</v>
      </c>
      <c r="G46" s="5">
        <f t="shared" si="5"/>
        <v>538.7700000000001</v>
      </c>
      <c r="H46" s="5">
        <f t="shared" si="6"/>
        <v>141225.21999999997</v>
      </c>
      <c r="I46" s="10">
        <f>IF(A46="","",SUM(F$30:F46))</f>
        <v>13438.439999999999</v>
      </c>
      <c r="J46" s="10">
        <f>IF(A46="","",SUM(G$30:G46))</f>
        <v>8774.78</v>
      </c>
    </row>
    <row r="47" spans="1:10" ht="12.75">
      <c r="A47" s="3">
        <f t="shared" si="0"/>
        <v>18</v>
      </c>
      <c r="B47" s="4">
        <f t="shared" si="1"/>
        <v>41426</v>
      </c>
      <c r="C47" s="9">
        <f t="shared" si="2"/>
        <v>0.065</v>
      </c>
      <c r="D47" s="5">
        <f t="shared" si="3"/>
        <v>1306.66</v>
      </c>
      <c r="E47" s="7"/>
      <c r="F47" s="5">
        <f t="shared" si="4"/>
        <v>764.97</v>
      </c>
      <c r="G47" s="5">
        <f t="shared" si="5"/>
        <v>541.69</v>
      </c>
      <c r="H47" s="5">
        <f t="shared" si="6"/>
        <v>140683.52999999997</v>
      </c>
      <c r="I47" s="10">
        <f>IF(A47="","",SUM(F$30:F47))</f>
        <v>14203.409999999998</v>
      </c>
      <c r="J47" s="10">
        <f>IF(A47="","",SUM(G$30:G47))</f>
        <v>9316.470000000001</v>
      </c>
    </row>
    <row r="48" spans="1:10" ht="12.75">
      <c r="A48" s="3">
        <f t="shared" si="0"/>
        <v>19</v>
      </c>
      <c r="B48" s="4">
        <f t="shared" si="1"/>
        <v>41456</v>
      </c>
      <c r="C48" s="9">
        <f t="shared" si="2"/>
        <v>0.065</v>
      </c>
      <c r="D48" s="5">
        <f t="shared" si="3"/>
        <v>1306.66</v>
      </c>
      <c r="E48" s="7"/>
      <c r="F48" s="5">
        <f t="shared" si="4"/>
        <v>762.04</v>
      </c>
      <c r="G48" s="5">
        <f t="shared" si="5"/>
        <v>544.6200000000001</v>
      </c>
      <c r="H48" s="5">
        <f t="shared" si="6"/>
        <v>140138.90999999997</v>
      </c>
      <c r="I48" s="10">
        <f>IF(A48="","",SUM(F$30:F48))</f>
        <v>14965.449999999997</v>
      </c>
      <c r="J48" s="10">
        <f>IF(A48="","",SUM(G$30:G48))</f>
        <v>9861.090000000002</v>
      </c>
    </row>
    <row r="49" spans="1:10" ht="12.75">
      <c r="A49" s="3">
        <f t="shared" si="0"/>
        <v>20</v>
      </c>
      <c r="B49" s="4">
        <f t="shared" si="1"/>
        <v>41487</v>
      </c>
      <c r="C49" s="9">
        <f t="shared" si="2"/>
        <v>0.065</v>
      </c>
      <c r="D49" s="5">
        <f t="shared" si="3"/>
        <v>1306.66</v>
      </c>
      <c r="E49" s="7"/>
      <c r="F49" s="5">
        <f t="shared" si="4"/>
        <v>759.09</v>
      </c>
      <c r="G49" s="5">
        <f t="shared" si="5"/>
        <v>547.57</v>
      </c>
      <c r="H49" s="5">
        <f t="shared" si="6"/>
        <v>139591.33999999997</v>
      </c>
      <c r="I49" s="10">
        <f>IF(A49="","",SUM(F$30:F49))</f>
        <v>15724.539999999997</v>
      </c>
      <c r="J49" s="10">
        <f>IF(A49="","",SUM(G$30:G49))</f>
        <v>10408.660000000002</v>
      </c>
    </row>
    <row r="50" spans="1:10" ht="12.75">
      <c r="A50" s="3">
        <f t="shared" si="0"/>
        <v>21</v>
      </c>
      <c r="B50" s="4">
        <f t="shared" si="1"/>
        <v>41518</v>
      </c>
      <c r="C50" s="9">
        <f t="shared" si="2"/>
        <v>0.065</v>
      </c>
      <c r="D50" s="5">
        <f t="shared" si="3"/>
        <v>1306.66</v>
      </c>
      <c r="E50" s="7"/>
      <c r="F50" s="5">
        <f t="shared" si="4"/>
        <v>756.12</v>
      </c>
      <c r="G50" s="5">
        <f t="shared" si="5"/>
        <v>550.5400000000001</v>
      </c>
      <c r="H50" s="5">
        <f t="shared" si="6"/>
        <v>139040.79999999996</v>
      </c>
      <c r="I50" s="10">
        <f>IF(A50="","",SUM(F$30:F50))</f>
        <v>16480.659999999996</v>
      </c>
      <c r="J50" s="10">
        <f>IF(A50="","",SUM(G$30:G50))</f>
        <v>10959.200000000003</v>
      </c>
    </row>
    <row r="51" spans="1:10" ht="12.75">
      <c r="A51" s="3">
        <f t="shared" si="0"/>
        <v>22</v>
      </c>
      <c r="B51" s="4">
        <f t="shared" si="1"/>
        <v>41548</v>
      </c>
      <c r="C51" s="9">
        <f t="shared" si="2"/>
        <v>0.065</v>
      </c>
      <c r="D51" s="5">
        <f t="shared" si="3"/>
        <v>1306.66</v>
      </c>
      <c r="E51" s="7"/>
      <c r="F51" s="5">
        <f t="shared" si="4"/>
        <v>753.14</v>
      </c>
      <c r="G51" s="5">
        <f t="shared" si="5"/>
        <v>553.5200000000001</v>
      </c>
      <c r="H51" s="5">
        <f t="shared" si="6"/>
        <v>138487.27999999997</v>
      </c>
      <c r="I51" s="10">
        <f>IF(A51="","",SUM(F$30:F51))</f>
        <v>17233.799999999996</v>
      </c>
      <c r="J51" s="10">
        <f>IF(A51="","",SUM(G$30:G51))</f>
        <v>11512.720000000003</v>
      </c>
    </row>
    <row r="52" spans="1:10" ht="12.75">
      <c r="A52" s="3">
        <f t="shared" si="0"/>
        <v>23</v>
      </c>
      <c r="B52" s="4">
        <f t="shared" si="1"/>
        <v>41579</v>
      </c>
      <c r="C52" s="9">
        <f t="shared" si="2"/>
        <v>0.065</v>
      </c>
      <c r="D52" s="5">
        <f t="shared" si="3"/>
        <v>1306.66</v>
      </c>
      <c r="E52" s="7"/>
      <c r="F52" s="5">
        <f t="shared" si="4"/>
        <v>750.14</v>
      </c>
      <c r="G52" s="5">
        <f t="shared" si="5"/>
        <v>556.5200000000001</v>
      </c>
      <c r="H52" s="5">
        <f t="shared" si="6"/>
        <v>137930.75999999998</v>
      </c>
      <c r="I52" s="10">
        <f>IF(A52="","",SUM(F$30:F52))</f>
        <v>17983.939999999995</v>
      </c>
      <c r="J52" s="10">
        <f>IF(A52="","",SUM(G$30:G52))</f>
        <v>12069.240000000003</v>
      </c>
    </row>
    <row r="53" spans="1:10" ht="12.75">
      <c r="A53" s="3">
        <f t="shared" si="0"/>
        <v>24</v>
      </c>
      <c r="B53" s="4">
        <f t="shared" si="1"/>
        <v>41609</v>
      </c>
      <c r="C53" s="9">
        <f t="shared" si="2"/>
        <v>0.065</v>
      </c>
      <c r="D53" s="5">
        <f t="shared" si="3"/>
        <v>1306.66</v>
      </c>
      <c r="E53" s="7"/>
      <c r="F53" s="5">
        <f t="shared" si="4"/>
        <v>747.12</v>
      </c>
      <c r="G53" s="5">
        <f t="shared" si="5"/>
        <v>559.5400000000001</v>
      </c>
      <c r="H53" s="5">
        <f t="shared" si="6"/>
        <v>137371.21999999997</v>
      </c>
      <c r="I53" s="10">
        <f>IF(A53="","",SUM(F$30:F53))</f>
        <v>18731.059999999994</v>
      </c>
      <c r="J53" s="10">
        <f>IF(A53="","",SUM(G$30:G53))</f>
        <v>12628.780000000004</v>
      </c>
    </row>
    <row r="54" spans="1:10" ht="12.75">
      <c r="A54" s="3">
        <f t="shared" si="0"/>
        <v>25</v>
      </c>
      <c r="B54" s="4">
        <f t="shared" si="1"/>
        <v>41640</v>
      </c>
      <c r="C54" s="9">
        <f t="shared" si="2"/>
        <v>0.065</v>
      </c>
      <c r="D54" s="5">
        <f t="shared" si="3"/>
        <v>1306.66</v>
      </c>
      <c r="E54" s="7"/>
      <c r="F54" s="5">
        <f t="shared" si="4"/>
        <v>744.09</v>
      </c>
      <c r="G54" s="5">
        <f t="shared" si="5"/>
        <v>562.57</v>
      </c>
      <c r="H54" s="5">
        <f t="shared" si="6"/>
        <v>136808.64999999997</v>
      </c>
      <c r="I54" s="10">
        <f>IF(A54="","",SUM(F$30:F54))</f>
        <v>19475.149999999994</v>
      </c>
      <c r="J54" s="10">
        <f>IF(A54="","",SUM(G$30:G54))</f>
        <v>13191.350000000004</v>
      </c>
    </row>
    <row r="55" spans="1:10" ht="12.75">
      <c r="A55" s="3">
        <f t="shared" si="0"/>
        <v>26</v>
      </c>
      <c r="B55" s="4">
        <f t="shared" si="1"/>
        <v>41671</v>
      </c>
      <c r="C55" s="9">
        <f t="shared" si="2"/>
        <v>0.065</v>
      </c>
      <c r="D55" s="5">
        <f t="shared" si="3"/>
        <v>1306.66</v>
      </c>
      <c r="E55" s="7"/>
      <c r="F55" s="5">
        <f t="shared" si="4"/>
        <v>741.05</v>
      </c>
      <c r="G55" s="5">
        <f t="shared" si="5"/>
        <v>565.6100000000001</v>
      </c>
      <c r="H55" s="5">
        <f t="shared" si="6"/>
        <v>136243.03999999998</v>
      </c>
      <c r="I55" s="10">
        <f>IF(A55="","",SUM(F$30:F55))</f>
        <v>20216.199999999993</v>
      </c>
      <c r="J55" s="10">
        <f>IF(A55="","",SUM(G$30:G55))</f>
        <v>13756.960000000005</v>
      </c>
    </row>
    <row r="56" spans="1:10" ht="12.75">
      <c r="A56" s="3">
        <f t="shared" si="0"/>
        <v>27</v>
      </c>
      <c r="B56" s="4">
        <f t="shared" si="1"/>
        <v>41699</v>
      </c>
      <c r="C56" s="9">
        <f t="shared" si="2"/>
        <v>0.065</v>
      </c>
      <c r="D56" s="5">
        <f t="shared" si="3"/>
        <v>1306.66</v>
      </c>
      <c r="E56" s="7"/>
      <c r="F56" s="5">
        <f t="shared" si="4"/>
        <v>737.98</v>
      </c>
      <c r="G56" s="5">
        <f t="shared" si="5"/>
        <v>568.6800000000001</v>
      </c>
      <c r="H56" s="5">
        <f t="shared" si="6"/>
        <v>135674.36</v>
      </c>
      <c r="I56" s="10">
        <f>IF(A56="","",SUM(F$30:F56))</f>
        <v>20954.179999999993</v>
      </c>
      <c r="J56" s="10">
        <f>IF(A56="","",SUM(G$30:G56))</f>
        <v>14325.640000000005</v>
      </c>
    </row>
    <row r="57" spans="1:10" ht="12.75">
      <c r="A57" s="3">
        <f t="shared" si="0"/>
        <v>28</v>
      </c>
      <c r="B57" s="4">
        <f t="shared" si="1"/>
        <v>41730</v>
      </c>
      <c r="C57" s="9">
        <f t="shared" si="2"/>
        <v>0.065</v>
      </c>
      <c r="D57" s="5">
        <f t="shared" si="3"/>
        <v>1306.66</v>
      </c>
      <c r="E57" s="7"/>
      <c r="F57" s="5">
        <f t="shared" si="4"/>
        <v>734.9</v>
      </c>
      <c r="G57" s="5">
        <f t="shared" si="5"/>
        <v>571.7600000000001</v>
      </c>
      <c r="H57" s="5">
        <f t="shared" si="6"/>
        <v>135102.59999999998</v>
      </c>
      <c r="I57" s="10">
        <f>IF(A57="","",SUM(F$30:F57))</f>
        <v>21689.079999999994</v>
      </c>
      <c r="J57" s="10">
        <f>IF(A57="","",SUM(G$30:G57))</f>
        <v>14897.400000000005</v>
      </c>
    </row>
    <row r="58" spans="1:10" ht="12.75">
      <c r="A58" s="3">
        <f t="shared" si="0"/>
        <v>29</v>
      </c>
      <c r="B58" s="4">
        <f t="shared" si="1"/>
        <v>41760</v>
      </c>
      <c r="C58" s="9">
        <f t="shared" si="2"/>
        <v>0.065</v>
      </c>
      <c r="D58" s="5">
        <f t="shared" si="3"/>
        <v>1306.66</v>
      </c>
      <c r="E58" s="7"/>
      <c r="F58" s="5">
        <f t="shared" si="4"/>
        <v>731.81</v>
      </c>
      <c r="G58" s="5">
        <f t="shared" si="5"/>
        <v>574.8500000000001</v>
      </c>
      <c r="H58" s="5">
        <f t="shared" si="6"/>
        <v>134527.74999999997</v>
      </c>
      <c r="I58" s="10">
        <f>IF(A58="","",SUM(F$30:F58))</f>
        <v>22420.889999999996</v>
      </c>
      <c r="J58" s="10">
        <f>IF(A58="","",SUM(G$30:G58))</f>
        <v>15472.250000000005</v>
      </c>
    </row>
    <row r="59" spans="1:10" ht="12.75">
      <c r="A59" s="3">
        <f t="shared" si="0"/>
        <v>30</v>
      </c>
      <c r="B59" s="4">
        <f t="shared" si="1"/>
        <v>41791</v>
      </c>
      <c r="C59" s="9">
        <f t="shared" si="2"/>
        <v>0.065</v>
      </c>
      <c r="D59" s="5">
        <f t="shared" si="3"/>
        <v>1306.66</v>
      </c>
      <c r="E59" s="7"/>
      <c r="F59" s="5">
        <f t="shared" si="4"/>
        <v>728.69</v>
      </c>
      <c r="G59" s="5">
        <f t="shared" si="5"/>
        <v>577.97</v>
      </c>
      <c r="H59" s="5">
        <f t="shared" si="6"/>
        <v>133949.77999999997</v>
      </c>
      <c r="I59" s="10">
        <f>IF(A59="","",SUM(F$30:F59))</f>
        <v>23149.579999999994</v>
      </c>
      <c r="J59" s="10">
        <f>IF(A59="","",SUM(G$30:G59))</f>
        <v>16050.220000000005</v>
      </c>
    </row>
    <row r="60" spans="1:10" ht="12.75">
      <c r="A60" s="3">
        <f t="shared" si="0"/>
        <v>31</v>
      </c>
      <c r="B60" s="4">
        <f t="shared" si="1"/>
        <v>41821</v>
      </c>
      <c r="C60" s="9">
        <f t="shared" si="2"/>
        <v>0.065</v>
      </c>
      <c r="D60" s="5">
        <f t="shared" si="3"/>
        <v>1306.66</v>
      </c>
      <c r="E60" s="7"/>
      <c r="F60" s="5">
        <f t="shared" si="4"/>
        <v>725.56</v>
      </c>
      <c r="G60" s="5">
        <f t="shared" si="5"/>
        <v>581.1000000000001</v>
      </c>
      <c r="H60" s="5">
        <f t="shared" si="6"/>
        <v>133368.67999999996</v>
      </c>
      <c r="I60" s="10">
        <f>IF(A60="","",SUM(F$30:F60))</f>
        <v>23875.139999999996</v>
      </c>
      <c r="J60" s="10">
        <f>IF(A60="","",SUM(G$30:G60))</f>
        <v>16631.320000000003</v>
      </c>
    </row>
    <row r="61" spans="1:10" ht="12.75">
      <c r="A61" s="3">
        <f t="shared" si="0"/>
        <v>32</v>
      </c>
      <c r="B61" s="4">
        <f t="shared" si="1"/>
        <v>41852</v>
      </c>
      <c r="C61" s="9">
        <f t="shared" si="2"/>
        <v>0.065</v>
      </c>
      <c r="D61" s="5">
        <f t="shared" si="3"/>
        <v>1306.66</v>
      </c>
      <c r="E61" s="7"/>
      <c r="F61" s="5">
        <f t="shared" si="4"/>
        <v>722.41</v>
      </c>
      <c r="G61" s="5">
        <f t="shared" si="5"/>
        <v>584.2500000000001</v>
      </c>
      <c r="H61" s="5">
        <f t="shared" si="6"/>
        <v>132784.42999999996</v>
      </c>
      <c r="I61" s="10">
        <f>IF(A61="","",SUM(F$30:F61))</f>
        <v>24597.549999999996</v>
      </c>
      <c r="J61" s="10">
        <f>IF(A61="","",SUM(G$30:G61))</f>
        <v>17215.570000000003</v>
      </c>
    </row>
    <row r="62" spans="1:10" ht="12.75">
      <c r="A62" s="3">
        <f t="shared" si="0"/>
        <v>33</v>
      </c>
      <c r="B62" s="4">
        <f t="shared" si="1"/>
        <v>41883</v>
      </c>
      <c r="C62" s="9">
        <f t="shared" si="2"/>
        <v>0.065</v>
      </c>
      <c r="D62" s="5">
        <f t="shared" si="3"/>
        <v>1306.66</v>
      </c>
      <c r="E62" s="7"/>
      <c r="F62" s="5">
        <f t="shared" si="4"/>
        <v>719.25</v>
      </c>
      <c r="G62" s="5">
        <f t="shared" si="5"/>
        <v>587.4100000000001</v>
      </c>
      <c r="H62" s="5">
        <f t="shared" si="6"/>
        <v>132197.01999999996</v>
      </c>
      <c r="I62" s="10">
        <f>IF(A62="","",SUM(F$30:F62))</f>
        <v>25316.799999999996</v>
      </c>
      <c r="J62" s="10">
        <f>IF(A62="","",SUM(G$30:G62))</f>
        <v>17802.980000000003</v>
      </c>
    </row>
    <row r="63" spans="1:10" ht="12.75">
      <c r="A63" s="3">
        <f t="shared" si="0"/>
        <v>34</v>
      </c>
      <c r="B63" s="4">
        <f t="shared" si="1"/>
        <v>41913</v>
      </c>
      <c r="C63" s="9">
        <f t="shared" si="2"/>
        <v>0.065</v>
      </c>
      <c r="D63" s="5">
        <f t="shared" si="3"/>
        <v>1306.66</v>
      </c>
      <c r="E63" s="7"/>
      <c r="F63" s="5">
        <f t="shared" si="4"/>
        <v>716.07</v>
      </c>
      <c r="G63" s="5">
        <f t="shared" si="5"/>
        <v>590.59</v>
      </c>
      <c r="H63" s="5">
        <f t="shared" si="6"/>
        <v>131606.42999999996</v>
      </c>
      <c r="I63" s="10">
        <f>IF(A63="","",SUM(F$30:F63))</f>
        <v>26032.869999999995</v>
      </c>
      <c r="J63" s="10">
        <f>IF(A63="","",SUM(G$30:G63))</f>
        <v>18393.570000000003</v>
      </c>
    </row>
    <row r="64" spans="1:10" ht="12.75">
      <c r="A64" s="3">
        <f t="shared" si="0"/>
        <v>35</v>
      </c>
      <c r="B64" s="4">
        <f t="shared" si="1"/>
        <v>41944</v>
      </c>
      <c r="C64" s="9">
        <f t="shared" si="2"/>
        <v>0.065</v>
      </c>
      <c r="D64" s="5">
        <f t="shared" si="3"/>
        <v>1306.66</v>
      </c>
      <c r="E64" s="7"/>
      <c r="F64" s="5">
        <f t="shared" si="4"/>
        <v>712.87</v>
      </c>
      <c r="G64" s="5">
        <f t="shared" si="5"/>
        <v>593.7900000000001</v>
      </c>
      <c r="H64" s="5">
        <f t="shared" si="6"/>
        <v>131012.63999999997</v>
      </c>
      <c r="I64" s="10">
        <f>IF(A64="","",SUM(F$30:F64))</f>
        <v>26745.739999999994</v>
      </c>
      <c r="J64" s="10">
        <f>IF(A64="","",SUM(G$30:G64))</f>
        <v>18987.360000000004</v>
      </c>
    </row>
    <row r="65" spans="1:10" ht="12.75">
      <c r="A65" s="3">
        <f t="shared" si="0"/>
        <v>36</v>
      </c>
      <c r="B65" s="4">
        <f t="shared" si="1"/>
        <v>41974</v>
      </c>
      <c r="C65" s="9">
        <f t="shared" si="2"/>
        <v>0.065</v>
      </c>
      <c r="D65" s="5">
        <f t="shared" si="3"/>
        <v>1306.66</v>
      </c>
      <c r="E65" s="7"/>
      <c r="F65" s="5">
        <f t="shared" si="4"/>
        <v>709.65</v>
      </c>
      <c r="G65" s="5">
        <f t="shared" si="5"/>
        <v>597.0100000000001</v>
      </c>
      <c r="H65" s="5">
        <f t="shared" si="6"/>
        <v>130415.62999999998</v>
      </c>
      <c r="I65" s="10">
        <f>IF(A65="","",SUM(F$30:F65))</f>
        <v>27455.389999999996</v>
      </c>
      <c r="J65" s="10">
        <f>IF(A65="","",SUM(G$30:G65))</f>
        <v>19584.370000000003</v>
      </c>
    </row>
    <row r="66" spans="1:10" ht="12.75">
      <c r="A66" s="3">
        <f t="shared" si="0"/>
        <v>37</v>
      </c>
      <c r="B66" s="4">
        <f t="shared" si="1"/>
        <v>42005</v>
      </c>
      <c r="C66" s="9">
        <f t="shared" si="2"/>
        <v>0.0675</v>
      </c>
      <c r="D66" s="5">
        <f t="shared" si="3"/>
        <v>1323.85</v>
      </c>
      <c r="E66" s="7"/>
      <c r="F66" s="5">
        <f t="shared" si="4"/>
        <v>733.59</v>
      </c>
      <c r="G66" s="5">
        <f t="shared" si="5"/>
        <v>590.2599999999999</v>
      </c>
      <c r="H66" s="5">
        <f t="shared" si="6"/>
        <v>129825.36999999998</v>
      </c>
      <c r="I66" s="10">
        <f>IF(A66="","",SUM(F$30:F66))</f>
        <v>28188.979999999996</v>
      </c>
      <c r="J66" s="10">
        <f>IF(A66="","",SUM(G$30:G66))</f>
        <v>20174.63</v>
      </c>
    </row>
    <row r="67" spans="1:10" ht="12.75">
      <c r="A67" s="3">
        <f t="shared" si="0"/>
        <v>38</v>
      </c>
      <c r="B67" s="4">
        <f t="shared" si="1"/>
        <v>42036</v>
      </c>
      <c r="C67" s="9">
        <f t="shared" si="2"/>
        <v>0.0675</v>
      </c>
      <c r="D67" s="5">
        <f t="shared" si="3"/>
        <v>1323.85</v>
      </c>
      <c r="E67" s="7"/>
      <c r="F67" s="5">
        <f t="shared" si="4"/>
        <v>730.27</v>
      </c>
      <c r="G67" s="5">
        <f t="shared" si="5"/>
        <v>593.5799999999999</v>
      </c>
      <c r="H67" s="5">
        <f t="shared" si="6"/>
        <v>129231.78999999998</v>
      </c>
      <c r="I67" s="10">
        <f>IF(A67="","",SUM(F$30:F67))</f>
        <v>28919.249999999996</v>
      </c>
      <c r="J67" s="10">
        <f>IF(A67="","",SUM(G$30:G67))</f>
        <v>20768.21</v>
      </c>
    </row>
    <row r="68" spans="1:10" ht="12.75">
      <c r="A68" s="3">
        <f t="shared" si="0"/>
        <v>39</v>
      </c>
      <c r="B68" s="4">
        <f t="shared" si="1"/>
        <v>42064</v>
      </c>
      <c r="C68" s="9">
        <f t="shared" si="2"/>
        <v>0.0675</v>
      </c>
      <c r="D68" s="5">
        <f t="shared" si="3"/>
        <v>1323.85</v>
      </c>
      <c r="E68" s="7"/>
      <c r="F68" s="5">
        <f t="shared" si="4"/>
        <v>726.93</v>
      </c>
      <c r="G68" s="5">
        <f t="shared" si="5"/>
        <v>596.92</v>
      </c>
      <c r="H68" s="5">
        <f t="shared" si="6"/>
        <v>128634.86999999998</v>
      </c>
      <c r="I68" s="10">
        <f>IF(A68="","",SUM(F$30:F68))</f>
        <v>29646.179999999997</v>
      </c>
      <c r="J68" s="10">
        <f>IF(A68="","",SUM(G$30:G68))</f>
        <v>21365.129999999997</v>
      </c>
    </row>
    <row r="69" spans="1:10" ht="12.75">
      <c r="A69" s="3">
        <f t="shared" si="0"/>
        <v>40</v>
      </c>
      <c r="B69" s="4">
        <f t="shared" si="1"/>
        <v>42095</v>
      </c>
      <c r="C69" s="9">
        <f t="shared" si="2"/>
        <v>0.0675</v>
      </c>
      <c r="D69" s="5">
        <f t="shared" si="3"/>
        <v>1323.85</v>
      </c>
      <c r="E69" s="7"/>
      <c r="F69" s="5">
        <f t="shared" si="4"/>
        <v>723.57</v>
      </c>
      <c r="G69" s="5">
        <f t="shared" si="5"/>
        <v>600.2799999999999</v>
      </c>
      <c r="H69" s="5">
        <f t="shared" si="6"/>
        <v>128034.58999999998</v>
      </c>
      <c r="I69" s="10">
        <f>IF(A69="","",SUM(F$30:F69))</f>
        <v>30369.749999999996</v>
      </c>
      <c r="J69" s="10">
        <f>IF(A69="","",SUM(G$30:G69))</f>
        <v>21965.409999999996</v>
      </c>
    </row>
    <row r="70" spans="1:10" ht="12.75">
      <c r="A70" s="3">
        <f t="shared" si="0"/>
        <v>41</v>
      </c>
      <c r="B70" s="4">
        <f t="shared" si="1"/>
        <v>42125</v>
      </c>
      <c r="C70" s="9">
        <f t="shared" si="2"/>
        <v>0.0675</v>
      </c>
      <c r="D70" s="5">
        <f t="shared" si="3"/>
        <v>1323.85</v>
      </c>
      <c r="E70" s="7"/>
      <c r="F70" s="5">
        <f t="shared" si="4"/>
        <v>720.19</v>
      </c>
      <c r="G70" s="5">
        <f t="shared" si="5"/>
        <v>603.6599999999999</v>
      </c>
      <c r="H70" s="5">
        <f t="shared" si="6"/>
        <v>127430.92999999998</v>
      </c>
      <c r="I70" s="10">
        <f>IF(A70="","",SUM(F$30:F70))</f>
        <v>31089.939999999995</v>
      </c>
      <c r="J70" s="10">
        <f>IF(A70="","",SUM(G$30:G70))</f>
        <v>22569.069999999996</v>
      </c>
    </row>
    <row r="71" spans="1:10" ht="12.75">
      <c r="A71" s="3">
        <f t="shared" si="0"/>
        <v>42</v>
      </c>
      <c r="B71" s="4">
        <f t="shared" si="1"/>
        <v>42156</v>
      </c>
      <c r="C71" s="9">
        <f t="shared" si="2"/>
        <v>0.0675</v>
      </c>
      <c r="D71" s="5">
        <f t="shared" si="3"/>
        <v>1323.85</v>
      </c>
      <c r="E71" s="7"/>
      <c r="F71" s="5">
        <f t="shared" si="4"/>
        <v>716.8</v>
      </c>
      <c r="G71" s="5">
        <f t="shared" si="5"/>
        <v>607.05</v>
      </c>
      <c r="H71" s="5">
        <f t="shared" si="6"/>
        <v>126823.87999999998</v>
      </c>
      <c r="I71" s="10">
        <f>IF(A71="","",SUM(F$30:F71))</f>
        <v>31806.739999999994</v>
      </c>
      <c r="J71" s="10">
        <f>IF(A71="","",SUM(G$30:G71))</f>
        <v>23176.119999999995</v>
      </c>
    </row>
    <row r="72" spans="1:10" ht="12.75">
      <c r="A72" s="3">
        <f t="shared" si="0"/>
        <v>43</v>
      </c>
      <c r="B72" s="4">
        <f t="shared" si="1"/>
        <v>42186</v>
      </c>
      <c r="C72" s="9">
        <f t="shared" si="2"/>
        <v>0.0675</v>
      </c>
      <c r="D72" s="5">
        <f t="shared" si="3"/>
        <v>1323.85</v>
      </c>
      <c r="E72" s="7"/>
      <c r="F72" s="5">
        <f t="shared" si="4"/>
        <v>713.38</v>
      </c>
      <c r="G72" s="5">
        <f t="shared" si="5"/>
        <v>610.4699999999999</v>
      </c>
      <c r="H72" s="5">
        <f t="shared" si="6"/>
        <v>126213.40999999997</v>
      </c>
      <c r="I72" s="10">
        <f>IF(A72="","",SUM(F$30:F72))</f>
        <v>32520.119999999995</v>
      </c>
      <c r="J72" s="10">
        <f>IF(A72="","",SUM(G$30:G72))</f>
        <v>23786.589999999997</v>
      </c>
    </row>
    <row r="73" spans="1:10" ht="12.75">
      <c r="A73" s="3">
        <f t="shared" si="0"/>
        <v>44</v>
      </c>
      <c r="B73" s="4">
        <f t="shared" si="1"/>
        <v>42217</v>
      </c>
      <c r="C73" s="9">
        <f t="shared" si="2"/>
        <v>0.0675</v>
      </c>
      <c r="D73" s="5">
        <f t="shared" si="3"/>
        <v>1323.85</v>
      </c>
      <c r="E73" s="7"/>
      <c r="F73" s="5">
        <f t="shared" si="4"/>
        <v>709.95</v>
      </c>
      <c r="G73" s="5">
        <f t="shared" si="5"/>
        <v>613.8999999999999</v>
      </c>
      <c r="H73" s="5">
        <f t="shared" si="6"/>
        <v>125599.50999999998</v>
      </c>
      <c r="I73" s="10">
        <f>IF(A73="","",SUM(F$30:F73))</f>
        <v>33230.06999999999</v>
      </c>
      <c r="J73" s="10">
        <f>IF(A73="","",SUM(G$30:G73))</f>
        <v>24400.489999999998</v>
      </c>
    </row>
    <row r="74" spans="1:10" ht="12.75">
      <c r="A74" s="3">
        <f t="shared" si="0"/>
        <v>45</v>
      </c>
      <c r="B74" s="4">
        <f t="shared" si="1"/>
        <v>42248</v>
      </c>
      <c r="C74" s="9">
        <f t="shared" si="2"/>
        <v>0.0675</v>
      </c>
      <c r="D74" s="5">
        <f t="shared" si="3"/>
        <v>1323.85</v>
      </c>
      <c r="E74" s="7"/>
      <c r="F74" s="5">
        <f t="shared" si="4"/>
        <v>706.5</v>
      </c>
      <c r="G74" s="5">
        <f t="shared" si="5"/>
        <v>617.3499999999999</v>
      </c>
      <c r="H74" s="5">
        <f t="shared" si="6"/>
        <v>124982.15999999997</v>
      </c>
      <c r="I74" s="10">
        <f>IF(A74="","",SUM(F$30:F74))</f>
        <v>33936.56999999999</v>
      </c>
      <c r="J74" s="10">
        <f>IF(A74="","",SUM(G$30:G74))</f>
        <v>25017.839999999997</v>
      </c>
    </row>
    <row r="75" spans="1:10" ht="12.75">
      <c r="A75" s="3">
        <f t="shared" si="0"/>
        <v>46</v>
      </c>
      <c r="B75" s="4">
        <f t="shared" si="1"/>
        <v>42278</v>
      </c>
      <c r="C75" s="9">
        <f t="shared" si="2"/>
        <v>0.0675</v>
      </c>
      <c r="D75" s="5">
        <f t="shared" si="3"/>
        <v>1323.85</v>
      </c>
      <c r="E75" s="7"/>
      <c r="F75" s="5">
        <f t="shared" si="4"/>
        <v>703.02</v>
      </c>
      <c r="G75" s="5">
        <f t="shared" si="5"/>
        <v>620.8299999999999</v>
      </c>
      <c r="H75" s="5">
        <f t="shared" si="6"/>
        <v>124361.32999999997</v>
      </c>
      <c r="I75" s="10">
        <f>IF(A75="","",SUM(F$30:F75))</f>
        <v>34639.58999999999</v>
      </c>
      <c r="J75" s="10">
        <f>IF(A75="","",SUM(G$30:G75))</f>
        <v>25638.67</v>
      </c>
    </row>
    <row r="76" spans="1:10" ht="12.75">
      <c r="A76" s="3">
        <f t="shared" si="0"/>
        <v>47</v>
      </c>
      <c r="B76" s="4">
        <f t="shared" si="1"/>
        <v>42309</v>
      </c>
      <c r="C76" s="9">
        <f t="shared" si="2"/>
        <v>0.0675</v>
      </c>
      <c r="D76" s="5">
        <f t="shared" si="3"/>
        <v>1323.85</v>
      </c>
      <c r="E76" s="7"/>
      <c r="F76" s="5">
        <f t="shared" si="4"/>
        <v>699.53</v>
      </c>
      <c r="G76" s="5">
        <f t="shared" si="5"/>
        <v>624.3199999999999</v>
      </c>
      <c r="H76" s="5">
        <f t="shared" si="6"/>
        <v>123737.00999999997</v>
      </c>
      <c r="I76" s="10">
        <f>IF(A76="","",SUM(F$30:F76))</f>
        <v>35339.11999999999</v>
      </c>
      <c r="J76" s="10">
        <f>IF(A76="","",SUM(G$30:G76))</f>
        <v>26262.989999999998</v>
      </c>
    </row>
    <row r="77" spans="1:10" ht="12.75">
      <c r="A77" s="3">
        <f t="shared" si="0"/>
        <v>48</v>
      </c>
      <c r="B77" s="4">
        <f t="shared" si="1"/>
        <v>42339</v>
      </c>
      <c r="C77" s="9">
        <f t="shared" si="2"/>
        <v>0.0675</v>
      </c>
      <c r="D77" s="5">
        <f t="shared" si="3"/>
        <v>1323.85</v>
      </c>
      <c r="E77" s="7"/>
      <c r="F77" s="5">
        <f t="shared" si="4"/>
        <v>696.02</v>
      </c>
      <c r="G77" s="5">
        <f t="shared" si="5"/>
        <v>627.8299999999999</v>
      </c>
      <c r="H77" s="5">
        <f t="shared" si="6"/>
        <v>123109.17999999996</v>
      </c>
      <c r="I77" s="10">
        <f>IF(A77="","",SUM(F$30:F77))</f>
        <v>36035.139999999985</v>
      </c>
      <c r="J77" s="10">
        <f>IF(A77="","",SUM(G$30:G77))</f>
        <v>26890.82</v>
      </c>
    </row>
    <row r="78" spans="1:10" ht="12.75">
      <c r="A78" s="3">
        <f t="shared" si="0"/>
        <v>49</v>
      </c>
      <c r="B78" s="4">
        <f t="shared" si="1"/>
        <v>42370</v>
      </c>
      <c r="C78" s="9">
        <f t="shared" si="2"/>
        <v>0.07</v>
      </c>
      <c r="D78" s="5">
        <f t="shared" si="3"/>
        <v>1339.93</v>
      </c>
      <c r="E78" s="7"/>
      <c r="F78" s="5">
        <f t="shared" si="4"/>
        <v>718.14</v>
      </c>
      <c r="G78" s="5">
        <f t="shared" si="5"/>
        <v>621.7900000000001</v>
      </c>
      <c r="H78" s="5">
        <f t="shared" si="6"/>
        <v>122487.38999999997</v>
      </c>
      <c r="I78" s="10">
        <f>IF(A78="","",SUM(F$30:F78))</f>
        <v>36753.279999999984</v>
      </c>
      <c r="J78" s="10">
        <f>IF(A78="","",SUM(G$30:G78))</f>
        <v>27512.61</v>
      </c>
    </row>
    <row r="79" spans="1:10" ht="12.75">
      <c r="A79" s="3">
        <f t="shared" si="0"/>
        <v>50</v>
      </c>
      <c r="B79" s="4">
        <f t="shared" si="1"/>
        <v>42401</v>
      </c>
      <c r="C79" s="9">
        <f t="shared" si="2"/>
        <v>0.07</v>
      </c>
      <c r="D79" s="5">
        <f t="shared" si="3"/>
        <v>1339.93</v>
      </c>
      <c r="E79" s="7"/>
      <c r="F79" s="5">
        <f t="shared" si="4"/>
        <v>714.51</v>
      </c>
      <c r="G79" s="5">
        <f t="shared" si="5"/>
        <v>625.4200000000001</v>
      </c>
      <c r="H79" s="5">
        <f t="shared" si="6"/>
        <v>121861.96999999997</v>
      </c>
      <c r="I79" s="10">
        <f>IF(A79="","",SUM(F$30:F79))</f>
        <v>37467.789999999986</v>
      </c>
      <c r="J79" s="10">
        <f>IF(A79="","",SUM(G$30:G79))</f>
        <v>28138.03</v>
      </c>
    </row>
    <row r="80" spans="1:10" ht="12.75">
      <c r="A80" s="3">
        <f t="shared" si="0"/>
        <v>51</v>
      </c>
      <c r="B80" s="4">
        <f t="shared" si="1"/>
        <v>42430</v>
      </c>
      <c r="C80" s="9">
        <f t="shared" si="2"/>
        <v>0.07</v>
      </c>
      <c r="D80" s="5">
        <f t="shared" si="3"/>
        <v>1339.93</v>
      </c>
      <c r="E80" s="7"/>
      <c r="F80" s="5">
        <f t="shared" si="4"/>
        <v>710.86</v>
      </c>
      <c r="G80" s="5">
        <f t="shared" si="5"/>
        <v>629.07</v>
      </c>
      <c r="H80" s="5">
        <f t="shared" si="6"/>
        <v>121232.89999999997</v>
      </c>
      <c r="I80" s="10">
        <f>IF(A80="","",SUM(F$30:F80))</f>
        <v>38178.64999999999</v>
      </c>
      <c r="J80" s="10">
        <f>IF(A80="","",SUM(G$30:G80))</f>
        <v>28767.1</v>
      </c>
    </row>
    <row r="81" spans="1:10" ht="12.75">
      <c r="A81" s="3">
        <f t="shared" si="0"/>
        <v>52</v>
      </c>
      <c r="B81" s="4">
        <f t="shared" si="1"/>
        <v>42461</v>
      </c>
      <c r="C81" s="9">
        <f t="shared" si="2"/>
        <v>0.07</v>
      </c>
      <c r="D81" s="5">
        <f t="shared" si="3"/>
        <v>1339.93</v>
      </c>
      <c r="E81" s="7"/>
      <c r="F81" s="5">
        <f t="shared" si="4"/>
        <v>707.19</v>
      </c>
      <c r="G81" s="5">
        <f t="shared" si="5"/>
        <v>632.74</v>
      </c>
      <c r="H81" s="5">
        <f t="shared" si="6"/>
        <v>120600.15999999996</v>
      </c>
      <c r="I81" s="10">
        <f>IF(A81="","",SUM(F$30:F81))</f>
        <v>38885.83999999999</v>
      </c>
      <c r="J81" s="10">
        <f>IF(A81="","",SUM(G$30:G81))</f>
        <v>29399.84</v>
      </c>
    </row>
    <row r="82" spans="1:10" ht="12.75">
      <c r="A82" s="3">
        <f t="shared" si="0"/>
        <v>53</v>
      </c>
      <c r="B82" s="4">
        <f t="shared" si="1"/>
        <v>42491</v>
      </c>
      <c r="C82" s="9">
        <f t="shared" si="2"/>
        <v>0.07</v>
      </c>
      <c r="D82" s="5">
        <f t="shared" si="3"/>
        <v>1339.93</v>
      </c>
      <c r="E82" s="7"/>
      <c r="F82" s="5">
        <f t="shared" si="4"/>
        <v>703.5</v>
      </c>
      <c r="G82" s="5">
        <f t="shared" si="5"/>
        <v>636.4300000000001</v>
      </c>
      <c r="H82" s="5">
        <f t="shared" si="6"/>
        <v>119963.72999999997</v>
      </c>
      <c r="I82" s="10">
        <f>IF(A82="","",SUM(F$30:F82))</f>
        <v>39589.33999999999</v>
      </c>
      <c r="J82" s="10">
        <f>IF(A82="","",SUM(G$30:G82))</f>
        <v>30036.27</v>
      </c>
    </row>
    <row r="83" spans="1:10" ht="12.75">
      <c r="A83" s="3">
        <f t="shared" si="0"/>
        <v>54</v>
      </c>
      <c r="B83" s="4">
        <f t="shared" si="1"/>
        <v>42522</v>
      </c>
      <c r="C83" s="9">
        <f t="shared" si="2"/>
        <v>0.07</v>
      </c>
      <c r="D83" s="5">
        <f t="shared" si="3"/>
        <v>1339.93</v>
      </c>
      <c r="E83" s="7"/>
      <c r="F83" s="5">
        <f t="shared" si="4"/>
        <v>699.79</v>
      </c>
      <c r="G83" s="5">
        <f t="shared" si="5"/>
        <v>640.1400000000001</v>
      </c>
      <c r="H83" s="5">
        <f t="shared" si="6"/>
        <v>119323.58999999997</v>
      </c>
      <c r="I83" s="10">
        <f>IF(A83="","",SUM(F$30:F83))</f>
        <v>40289.12999999999</v>
      </c>
      <c r="J83" s="10">
        <f>IF(A83="","",SUM(G$30:G83))</f>
        <v>30676.41</v>
      </c>
    </row>
    <row r="84" spans="1:10" ht="12.75">
      <c r="A84" s="3">
        <f t="shared" si="0"/>
        <v>55</v>
      </c>
      <c r="B84" s="4">
        <f t="shared" si="1"/>
        <v>42552</v>
      </c>
      <c r="C84" s="9">
        <f t="shared" si="2"/>
        <v>0.07</v>
      </c>
      <c r="D84" s="5">
        <f t="shared" si="3"/>
        <v>1339.93</v>
      </c>
      <c r="E84" s="7"/>
      <c r="F84" s="5">
        <f t="shared" si="4"/>
        <v>696.05</v>
      </c>
      <c r="G84" s="5">
        <f t="shared" si="5"/>
        <v>643.8800000000001</v>
      </c>
      <c r="H84" s="5">
        <f t="shared" si="6"/>
        <v>118679.70999999996</v>
      </c>
      <c r="I84" s="10">
        <f>IF(A84="","",SUM(F$30:F84))</f>
        <v>40985.17999999999</v>
      </c>
      <c r="J84" s="10">
        <f>IF(A84="","",SUM(G$30:G84))</f>
        <v>31320.29</v>
      </c>
    </row>
    <row r="85" spans="1:10" ht="12.75">
      <c r="A85" s="3">
        <f t="shared" si="0"/>
        <v>56</v>
      </c>
      <c r="B85" s="4">
        <f t="shared" si="1"/>
        <v>42583</v>
      </c>
      <c r="C85" s="9">
        <f t="shared" si="2"/>
        <v>0.07</v>
      </c>
      <c r="D85" s="5">
        <f t="shared" si="3"/>
        <v>1339.93</v>
      </c>
      <c r="E85" s="7"/>
      <c r="F85" s="5">
        <f t="shared" si="4"/>
        <v>692.3</v>
      </c>
      <c r="G85" s="5">
        <f t="shared" si="5"/>
        <v>647.6300000000001</v>
      </c>
      <c r="H85" s="5">
        <f t="shared" si="6"/>
        <v>118032.07999999996</v>
      </c>
      <c r="I85" s="10">
        <f>IF(A85="","",SUM(F$30:F85))</f>
        <v>41677.479999999996</v>
      </c>
      <c r="J85" s="10">
        <f>IF(A85="","",SUM(G$30:G85))</f>
        <v>31967.920000000002</v>
      </c>
    </row>
    <row r="86" spans="1:10" ht="12.75">
      <c r="A86" s="3">
        <f t="shared" si="0"/>
        <v>57</v>
      </c>
      <c r="B86" s="4">
        <f t="shared" si="1"/>
        <v>42614</v>
      </c>
      <c r="C86" s="9">
        <f t="shared" si="2"/>
        <v>0.07</v>
      </c>
      <c r="D86" s="5">
        <f t="shared" si="3"/>
        <v>1339.93</v>
      </c>
      <c r="E86" s="7"/>
      <c r="F86" s="5">
        <f t="shared" si="4"/>
        <v>688.52</v>
      </c>
      <c r="G86" s="5">
        <f t="shared" si="5"/>
        <v>651.4100000000001</v>
      </c>
      <c r="H86" s="5">
        <f t="shared" si="6"/>
        <v>117380.66999999995</v>
      </c>
      <c r="I86" s="10">
        <f>IF(A86="","",SUM(F$30:F86))</f>
        <v>42365.99999999999</v>
      </c>
      <c r="J86" s="10">
        <f>IF(A86="","",SUM(G$30:G86))</f>
        <v>32619.33</v>
      </c>
    </row>
    <row r="87" spans="1:10" ht="12.75">
      <c r="A87" s="3">
        <f t="shared" si="0"/>
        <v>58</v>
      </c>
      <c r="B87" s="4">
        <f t="shared" si="1"/>
        <v>42644</v>
      </c>
      <c r="C87" s="9">
        <f t="shared" si="2"/>
        <v>0.07</v>
      </c>
      <c r="D87" s="5">
        <f t="shared" si="3"/>
        <v>1339.93</v>
      </c>
      <c r="E87" s="7"/>
      <c r="F87" s="5">
        <f t="shared" si="4"/>
        <v>684.72</v>
      </c>
      <c r="G87" s="5">
        <f t="shared" si="5"/>
        <v>655.21</v>
      </c>
      <c r="H87" s="5">
        <f t="shared" si="6"/>
        <v>116725.45999999995</v>
      </c>
      <c r="I87" s="10">
        <f>IF(A87="","",SUM(F$30:F87))</f>
        <v>43050.719999999994</v>
      </c>
      <c r="J87" s="10">
        <f>IF(A87="","",SUM(G$30:G87))</f>
        <v>33274.54</v>
      </c>
    </row>
    <row r="88" spans="1:10" ht="12.75">
      <c r="A88" s="3">
        <f t="shared" si="0"/>
        <v>59</v>
      </c>
      <c r="B88" s="4">
        <f t="shared" si="1"/>
        <v>42675</v>
      </c>
      <c r="C88" s="9">
        <f t="shared" si="2"/>
        <v>0.07</v>
      </c>
      <c r="D88" s="5">
        <f t="shared" si="3"/>
        <v>1339.93</v>
      </c>
      <c r="E88" s="7"/>
      <c r="F88" s="5">
        <f t="shared" si="4"/>
        <v>680.9</v>
      </c>
      <c r="G88" s="5">
        <f t="shared" si="5"/>
        <v>659.0300000000001</v>
      </c>
      <c r="H88" s="5">
        <f t="shared" si="6"/>
        <v>116066.42999999995</v>
      </c>
      <c r="I88" s="10">
        <f>IF(A88="","",SUM(F$30:F88))</f>
        <v>43731.619999999995</v>
      </c>
      <c r="J88" s="10">
        <f>IF(A88="","",SUM(G$30:G88))</f>
        <v>33933.57</v>
      </c>
    </row>
    <row r="89" spans="1:10" ht="12.75">
      <c r="A89" s="3">
        <f t="shared" si="0"/>
        <v>60</v>
      </c>
      <c r="B89" s="4">
        <f t="shared" si="1"/>
        <v>42705</v>
      </c>
      <c r="C89" s="9">
        <f t="shared" si="2"/>
        <v>0.07</v>
      </c>
      <c r="D89" s="5">
        <f t="shared" si="3"/>
        <v>1339.93</v>
      </c>
      <c r="E89" s="7"/>
      <c r="F89" s="5">
        <f t="shared" si="4"/>
        <v>677.05</v>
      </c>
      <c r="G89" s="5">
        <f t="shared" si="5"/>
        <v>662.8800000000001</v>
      </c>
      <c r="H89" s="5">
        <f t="shared" si="6"/>
        <v>115403.54999999994</v>
      </c>
      <c r="I89" s="10">
        <f>IF(A89="","",SUM(F$30:F89))</f>
        <v>44408.67</v>
      </c>
      <c r="J89" s="10">
        <f>IF(A89="","",SUM(G$30:G89))</f>
        <v>34596.45</v>
      </c>
    </row>
    <row r="90" spans="1:10" ht="12.75">
      <c r="A90" s="3">
        <f t="shared" si="0"/>
        <v>61</v>
      </c>
      <c r="B90" s="4">
        <f t="shared" si="1"/>
        <v>42736</v>
      </c>
      <c r="C90" s="9">
        <f t="shared" si="2"/>
        <v>0.07250000000000001</v>
      </c>
      <c r="D90" s="5">
        <f t="shared" si="3"/>
        <v>1354.85</v>
      </c>
      <c r="E90" s="7"/>
      <c r="F90" s="5">
        <f t="shared" si="4"/>
        <v>697.23</v>
      </c>
      <c r="G90" s="5">
        <f t="shared" si="5"/>
        <v>657.6199999999999</v>
      </c>
      <c r="H90" s="5">
        <f t="shared" si="6"/>
        <v>114745.92999999995</v>
      </c>
      <c r="I90" s="10">
        <f>IF(A90="","",SUM(F$30:F90))</f>
        <v>45105.9</v>
      </c>
      <c r="J90" s="10">
        <f>IF(A90="","",SUM(G$30:G90))</f>
        <v>35254.07</v>
      </c>
    </row>
    <row r="91" spans="1:10" ht="12.75">
      <c r="A91" s="3">
        <f t="shared" si="0"/>
        <v>62</v>
      </c>
      <c r="B91" s="4">
        <f t="shared" si="1"/>
        <v>42767</v>
      </c>
      <c r="C91" s="9">
        <f t="shared" si="2"/>
        <v>0.07250000000000001</v>
      </c>
      <c r="D91" s="5">
        <f t="shared" si="3"/>
        <v>1354.85</v>
      </c>
      <c r="E91" s="7"/>
      <c r="F91" s="5">
        <f t="shared" si="4"/>
        <v>693.26</v>
      </c>
      <c r="G91" s="5">
        <f t="shared" si="5"/>
        <v>661.5899999999999</v>
      </c>
      <c r="H91" s="5">
        <f t="shared" si="6"/>
        <v>114084.33999999995</v>
      </c>
      <c r="I91" s="10">
        <f>IF(A91="","",SUM(F$30:F91))</f>
        <v>45799.16</v>
      </c>
      <c r="J91" s="10">
        <f>IF(A91="","",SUM(G$30:G91))</f>
        <v>35915.659999999996</v>
      </c>
    </row>
    <row r="92" spans="1:10" ht="12.75">
      <c r="A92" s="3">
        <f t="shared" si="0"/>
        <v>63</v>
      </c>
      <c r="B92" s="4">
        <f t="shared" si="1"/>
        <v>42795</v>
      </c>
      <c r="C92" s="9">
        <f t="shared" si="2"/>
        <v>0.07250000000000001</v>
      </c>
      <c r="D92" s="5">
        <f t="shared" si="3"/>
        <v>1354.85</v>
      </c>
      <c r="E92" s="7"/>
      <c r="F92" s="5">
        <f t="shared" si="4"/>
        <v>689.26</v>
      </c>
      <c r="G92" s="5">
        <f t="shared" si="5"/>
        <v>665.5899999999999</v>
      </c>
      <c r="H92" s="5">
        <f t="shared" si="6"/>
        <v>113418.74999999996</v>
      </c>
      <c r="I92" s="10">
        <f>IF(A92="","",SUM(F$30:F92))</f>
        <v>46488.420000000006</v>
      </c>
      <c r="J92" s="10">
        <f>IF(A92="","",SUM(G$30:G92))</f>
        <v>36581.24999999999</v>
      </c>
    </row>
    <row r="93" spans="1:10" ht="12.75">
      <c r="A93" s="3">
        <f t="shared" si="0"/>
        <v>64</v>
      </c>
      <c r="B93" s="4">
        <f t="shared" si="1"/>
        <v>42826</v>
      </c>
      <c r="C93" s="9">
        <f t="shared" si="2"/>
        <v>0.07250000000000001</v>
      </c>
      <c r="D93" s="5">
        <f t="shared" si="3"/>
        <v>1354.85</v>
      </c>
      <c r="E93" s="7"/>
      <c r="F93" s="5">
        <f t="shared" si="4"/>
        <v>685.24</v>
      </c>
      <c r="G93" s="5">
        <f t="shared" si="5"/>
        <v>669.6099999999999</v>
      </c>
      <c r="H93" s="5">
        <f t="shared" si="6"/>
        <v>112749.13999999996</v>
      </c>
      <c r="I93" s="10">
        <f>IF(A93="","",SUM(F$30:F93))</f>
        <v>47173.66</v>
      </c>
      <c r="J93" s="10">
        <f>IF(A93="","",SUM(G$30:G93))</f>
        <v>37250.85999999999</v>
      </c>
    </row>
    <row r="94" spans="1:10" ht="12.75">
      <c r="A94" s="3">
        <f aca="true" t="shared" si="7" ref="A94:A157">IF(A93&gt;=nper,"",A93+1)</f>
        <v>65</v>
      </c>
      <c r="B94" s="4">
        <f aca="true" t="shared" si="8" ref="B94:B157">IF(A94="","",DATE(YEAR(fpdate),MONTH(fpdate)+(A94-1),DAY(fpdate)))</f>
        <v>42856</v>
      </c>
      <c r="C94" s="9">
        <f aca="true" t="shared" si="9" ref="C94:C157">IF(A94="","",IF(A94&lt;$D$16*12,$D$8,MIN($D$19,$D$8+$D$18*ROUNDUP((A94-$D$16*12)/$D$17,0))))</f>
        <v>0.07250000000000001</v>
      </c>
      <c r="D94" s="5">
        <f aca="true" t="shared" si="10" ref="D94:D157">IF(A94="","",MIN(ROUND(IF(C94=$D$8,$D$11,IF(C94=C93,D93,-PMT(C94/12,nper-A94+1,H93))),2),H93+ROUND(C94/12*H93,2)))</f>
        <v>1354.85</v>
      </c>
      <c r="E94" s="7"/>
      <c r="F94" s="5">
        <f aca="true" t="shared" si="11" ref="F94:F157">IF(A94="","",ROUND(C94/12*H93,2))</f>
        <v>681.19</v>
      </c>
      <c r="G94" s="5">
        <f aca="true" t="shared" si="12" ref="G94:G157">IF(A94="","",D94-F94+E94)</f>
        <v>673.6599999999999</v>
      </c>
      <c r="H94" s="5">
        <f aca="true" t="shared" si="13" ref="H94:H157">IF(A94="","",H93-G94)</f>
        <v>112075.47999999995</v>
      </c>
      <c r="I94" s="10">
        <f>IF(A94="","",SUM(F$30:F94))</f>
        <v>47854.850000000006</v>
      </c>
      <c r="J94" s="10">
        <f>IF(A94="","",SUM(G$30:G94))</f>
        <v>37924.51999999999</v>
      </c>
    </row>
    <row r="95" spans="1:10" ht="12.75">
      <c r="A95" s="3">
        <f t="shared" si="7"/>
        <v>66</v>
      </c>
      <c r="B95" s="4">
        <f t="shared" si="8"/>
        <v>42887</v>
      </c>
      <c r="C95" s="9">
        <f t="shared" si="9"/>
        <v>0.07250000000000001</v>
      </c>
      <c r="D95" s="5">
        <f t="shared" si="10"/>
        <v>1354.85</v>
      </c>
      <c r="E95" s="7"/>
      <c r="F95" s="5">
        <f t="shared" si="11"/>
        <v>677.12</v>
      </c>
      <c r="G95" s="5">
        <f t="shared" si="12"/>
        <v>677.7299999999999</v>
      </c>
      <c r="H95" s="5">
        <f t="shared" si="13"/>
        <v>111397.74999999996</v>
      </c>
      <c r="I95" s="10">
        <f>IF(A95="","",SUM(F$30:F95))</f>
        <v>48531.97000000001</v>
      </c>
      <c r="J95" s="10">
        <f>IF(A95="","",SUM(G$30:G95))</f>
        <v>38602.24999999999</v>
      </c>
    </row>
    <row r="96" spans="1:10" ht="12.75">
      <c r="A96" s="3">
        <f t="shared" si="7"/>
        <v>67</v>
      </c>
      <c r="B96" s="4">
        <f t="shared" si="8"/>
        <v>42917</v>
      </c>
      <c r="C96" s="9">
        <f t="shared" si="9"/>
        <v>0.07250000000000001</v>
      </c>
      <c r="D96" s="5">
        <f t="shared" si="10"/>
        <v>1354.85</v>
      </c>
      <c r="E96" s="7"/>
      <c r="F96" s="5">
        <f t="shared" si="11"/>
        <v>673.03</v>
      </c>
      <c r="G96" s="5">
        <f t="shared" si="12"/>
        <v>681.8199999999999</v>
      </c>
      <c r="H96" s="5">
        <f t="shared" si="13"/>
        <v>110715.92999999995</v>
      </c>
      <c r="I96" s="10">
        <f>IF(A96="","",SUM(F$30:F96))</f>
        <v>49205.00000000001</v>
      </c>
      <c r="J96" s="10">
        <f>IF(A96="","",SUM(G$30:G96))</f>
        <v>39284.06999999999</v>
      </c>
    </row>
    <row r="97" spans="1:10" ht="12.75">
      <c r="A97" s="3">
        <f t="shared" si="7"/>
        <v>68</v>
      </c>
      <c r="B97" s="4">
        <f t="shared" si="8"/>
        <v>42948</v>
      </c>
      <c r="C97" s="9">
        <f t="shared" si="9"/>
        <v>0.07250000000000001</v>
      </c>
      <c r="D97" s="5">
        <f t="shared" si="10"/>
        <v>1354.85</v>
      </c>
      <c r="E97" s="7"/>
      <c r="F97" s="5">
        <f t="shared" si="11"/>
        <v>668.91</v>
      </c>
      <c r="G97" s="5">
        <f t="shared" si="12"/>
        <v>685.9399999999999</v>
      </c>
      <c r="H97" s="5">
        <f t="shared" si="13"/>
        <v>110029.98999999995</v>
      </c>
      <c r="I97" s="10">
        <f>IF(A97="","",SUM(F$30:F97))</f>
        <v>49873.91000000001</v>
      </c>
      <c r="J97" s="10">
        <f>IF(A97="","",SUM(G$30:G97))</f>
        <v>39970.009999999995</v>
      </c>
    </row>
    <row r="98" spans="1:10" ht="12.75">
      <c r="A98" s="3">
        <f t="shared" si="7"/>
        <v>69</v>
      </c>
      <c r="B98" s="4">
        <f t="shared" si="8"/>
        <v>42979</v>
      </c>
      <c r="C98" s="9">
        <f t="shared" si="9"/>
        <v>0.07250000000000001</v>
      </c>
      <c r="D98" s="5">
        <f t="shared" si="10"/>
        <v>1354.85</v>
      </c>
      <c r="E98" s="7"/>
      <c r="F98" s="5">
        <f t="shared" si="11"/>
        <v>664.76</v>
      </c>
      <c r="G98" s="5">
        <f t="shared" si="12"/>
        <v>690.0899999999999</v>
      </c>
      <c r="H98" s="5">
        <f t="shared" si="13"/>
        <v>109339.89999999995</v>
      </c>
      <c r="I98" s="10">
        <f>IF(A98="","",SUM(F$30:F98))</f>
        <v>50538.67000000001</v>
      </c>
      <c r="J98" s="10">
        <f>IF(A98="","",SUM(G$30:G98))</f>
        <v>40660.09999999999</v>
      </c>
    </row>
    <row r="99" spans="1:10" ht="12.75">
      <c r="A99" s="3">
        <f t="shared" si="7"/>
        <v>70</v>
      </c>
      <c r="B99" s="4">
        <f t="shared" si="8"/>
        <v>43009</v>
      </c>
      <c r="C99" s="9">
        <f t="shared" si="9"/>
        <v>0.07250000000000001</v>
      </c>
      <c r="D99" s="5">
        <f t="shared" si="10"/>
        <v>1354.85</v>
      </c>
      <c r="E99" s="7"/>
      <c r="F99" s="5">
        <f t="shared" si="11"/>
        <v>660.6</v>
      </c>
      <c r="G99" s="5">
        <f t="shared" si="12"/>
        <v>694.2499999999999</v>
      </c>
      <c r="H99" s="5">
        <f t="shared" si="13"/>
        <v>108645.64999999995</v>
      </c>
      <c r="I99" s="10">
        <f>IF(A99="","",SUM(F$30:F99))</f>
        <v>51199.27000000001</v>
      </c>
      <c r="J99" s="10">
        <f>IF(A99="","",SUM(G$30:G99))</f>
        <v>41354.34999999999</v>
      </c>
    </row>
    <row r="100" spans="1:10" ht="12.75">
      <c r="A100" s="3">
        <f t="shared" si="7"/>
        <v>71</v>
      </c>
      <c r="B100" s="4">
        <f t="shared" si="8"/>
        <v>43040</v>
      </c>
      <c r="C100" s="9">
        <f t="shared" si="9"/>
        <v>0.07250000000000001</v>
      </c>
      <c r="D100" s="5">
        <f t="shared" si="10"/>
        <v>1354.85</v>
      </c>
      <c r="E100" s="7"/>
      <c r="F100" s="5">
        <f t="shared" si="11"/>
        <v>656.4</v>
      </c>
      <c r="G100" s="5">
        <f t="shared" si="12"/>
        <v>698.4499999999999</v>
      </c>
      <c r="H100" s="5">
        <f t="shared" si="13"/>
        <v>107947.19999999995</v>
      </c>
      <c r="I100" s="10">
        <f>IF(A100="","",SUM(F$30:F100))</f>
        <v>51855.67000000001</v>
      </c>
      <c r="J100" s="10">
        <f>IF(A100="","",SUM(G$30:G100))</f>
        <v>42052.79999999999</v>
      </c>
    </row>
    <row r="101" spans="1:10" ht="12.75">
      <c r="A101" s="3">
        <f t="shared" si="7"/>
        <v>72</v>
      </c>
      <c r="B101" s="4">
        <f t="shared" si="8"/>
        <v>43070</v>
      </c>
      <c r="C101" s="9">
        <f t="shared" si="9"/>
        <v>0.07250000000000001</v>
      </c>
      <c r="D101" s="5">
        <f t="shared" si="10"/>
        <v>1354.85</v>
      </c>
      <c r="E101" s="7"/>
      <c r="F101" s="5">
        <f t="shared" si="11"/>
        <v>652.18</v>
      </c>
      <c r="G101" s="5">
        <f t="shared" si="12"/>
        <v>702.67</v>
      </c>
      <c r="H101" s="5">
        <f t="shared" si="13"/>
        <v>107244.52999999996</v>
      </c>
      <c r="I101" s="10">
        <f>IF(A101="","",SUM(F$30:F101))</f>
        <v>52507.85000000001</v>
      </c>
      <c r="J101" s="10">
        <f>IF(A101="","",SUM(G$30:G101))</f>
        <v>42755.46999999999</v>
      </c>
    </row>
    <row r="102" spans="1:10" ht="12.75">
      <c r="A102" s="3">
        <f t="shared" si="7"/>
        <v>73</v>
      </c>
      <c r="B102" s="4">
        <f t="shared" si="8"/>
        <v>43101</v>
      </c>
      <c r="C102" s="9">
        <f t="shared" si="9"/>
        <v>0.075</v>
      </c>
      <c r="D102" s="5">
        <f t="shared" si="10"/>
        <v>1368.55</v>
      </c>
      <c r="E102" s="7"/>
      <c r="F102" s="5">
        <f t="shared" si="11"/>
        <v>670.28</v>
      </c>
      <c r="G102" s="5">
        <f t="shared" si="12"/>
        <v>698.27</v>
      </c>
      <c r="H102" s="5">
        <f t="shared" si="13"/>
        <v>106546.25999999995</v>
      </c>
      <c r="I102" s="10">
        <f>IF(A102="","",SUM(F$30:F102))</f>
        <v>53178.13000000001</v>
      </c>
      <c r="J102" s="10">
        <f>IF(A102="","",SUM(G$30:G102))</f>
        <v>43453.73999999998</v>
      </c>
    </row>
    <row r="103" spans="1:10" ht="12.75">
      <c r="A103" s="3">
        <f t="shared" si="7"/>
        <v>74</v>
      </c>
      <c r="B103" s="4">
        <f t="shared" si="8"/>
        <v>43132</v>
      </c>
      <c r="C103" s="9">
        <f t="shared" si="9"/>
        <v>0.075</v>
      </c>
      <c r="D103" s="5">
        <f t="shared" si="10"/>
        <v>1368.55</v>
      </c>
      <c r="E103" s="7"/>
      <c r="F103" s="5">
        <f t="shared" si="11"/>
        <v>665.91</v>
      </c>
      <c r="G103" s="5">
        <f t="shared" si="12"/>
        <v>702.64</v>
      </c>
      <c r="H103" s="5">
        <f t="shared" si="13"/>
        <v>105843.61999999995</v>
      </c>
      <c r="I103" s="10">
        <f>IF(A103="","",SUM(F$30:F103))</f>
        <v>53844.040000000015</v>
      </c>
      <c r="J103" s="10">
        <f>IF(A103="","",SUM(G$30:G103))</f>
        <v>44156.37999999998</v>
      </c>
    </row>
    <row r="104" spans="1:10" ht="12.75">
      <c r="A104" s="3">
        <f t="shared" si="7"/>
        <v>75</v>
      </c>
      <c r="B104" s="4">
        <f t="shared" si="8"/>
        <v>43160</v>
      </c>
      <c r="C104" s="9">
        <f t="shared" si="9"/>
        <v>0.075</v>
      </c>
      <c r="D104" s="5">
        <f t="shared" si="10"/>
        <v>1368.55</v>
      </c>
      <c r="E104" s="7"/>
      <c r="F104" s="5">
        <f t="shared" si="11"/>
        <v>661.52</v>
      </c>
      <c r="G104" s="5">
        <f t="shared" si="12"/>
        <v>707.03</v>
      </c>
      <c r="H104" s="5">
        <f t="shared" si="13"/>
        <v>105136.58999999995</v>
      </c>
      <c r="I104" s="10">
        <f>IF(A104="","",SUM(F$30:F104))</f>
        <v>54505.56000000001</v>
      </c>
      <c r="J104" s="10">
        <f>IF(A104="","",SUM(G$30:G104))</f>
        <v>44863.40999999998</v>
      </c>
    </row>
    <row r="105" spans="1:10" ht="12.75">
      <c r="A105" s="3">
        <f t="shared" si="7"/>
        <v>76</v>
      </c>
      <c r="B105" s="4">
        <f t="shared" si="8"/>
        <v>43191</v>
      </c>
      <c r="C105" s="9">
        <f t="shared" si="9"/>
        <v>0.075</v>
      </c>
      <c r="D105" s="5">
        <f t="shared" si="10"/>
        <v>1368.55</v>
      </c>
      <c r="E105" s="7"/>
      <c r="F105" s="5">
        <f t="shared" si="11"/>
        <v>657.1</v>
      </c>
      <c r="G105" s="5">
        <f t="shared" si="12"/>
        <v>711.4499999999999</v>
      </c>
      <c r="H105" s="5">
        <f t="shared" si="13"/>
        <v>104425.13999999996</v>
      </c>
      <c r="I105" s="10">
        <f>IF(A105="","",SUM(F$30:F105))</f>
        <v>55162.66000000001</v>
      </c>
      <c r="J105" s="10">
        <f>IF(A105="","",SUM(G$30:G105))</f>
        <v>45574.85999999998</v>
      </c>
    </row>
    <row r="106" spans="1:10" ht="12.75">
      <c r="A106" s="3">
        <f t="shared" si="7"/>
        <v>77</v>
      </c>
      <c r="B106" s="4">
        <f t="shared" si="8"/>
        <v>43221</v>
      </c>
      <c r="C106" s="9">
        <f t="shared" si="9"/>
        <v>0.075</v>
      </c>
      <c r="D106" s="5">
        <f t="shared" si="10"/>
        <v>1368.55</v>
      </c>
      <c r="E106" s="7"/>
      <c r="F106" s="5">
        <f t="shared" si="11"/>
        <v>652.66</v>
      </c>
      <c r="G106" s="5">
        <f t="shared" si="12"/>
        <v>715.89</v>
      </c>
      <c r="H106" s="5">
        <f t="shared" si="13"/>
        <v>103709.24999999996</v>
      </c>
      <c r="I106" s="10">
        <f>IF(A106="","",SUM(F$30:F106))</f>
        <v>55815.320000000014</v>
      </c>
      <c r="J106" s="10">
        <f>IF(A106="","",SUM(G$30:G106))</f>
        <v>46290.74999999998</v>
      </c>
    </row>
    <row r="107" spans="1:10" ht="12.75">
      <c r="A107" s="3">
        <f t="shared" si="7"/>
        <v>78</v>
      </c>
      <c r="B107" s="4">
        <f t="shared" si="8"/>
        <v>43252</v>
      </c>
      <c r="C107" s="9">
        <f t="shared" si="9"/>
        <v>0.075</v>
      </c>
      <c r="D107" s="5">
        <f t="shared" si="10"/>
        <v>1368.55</v>
      </c>
      <c r="E107" s="7"/>
      <c r="F107" s="5">
        <f t="shared" si="11"/>
        <v>648.18</v>
      </c>
      <c r="G107" s="5">
        <f t="shared" si="12"/>
        <v>720.37</v>
      </c>
      <c r="H107" s="5">
        <f t="shared" si="13"/>
        <v>102988.87999999996</v>
      </c>
      <c r="I107" s="10">
        <f>IF(A107="","",SUM(F$30:F107))</f>
        <v>56463.500000000015</v>
      </c>
      <c r="J107" s="10">
        <f>IF(A107="","",SUM(G$30:G107))</f>
        <v>47011.11999999998</v>
      </c>
    </row>
    <row r="108" spans="1:10" ht="12.75">
      <c r="A108" s="3">
        <f t="shared" si="7"/>
        <v>79</v>
      </c>
      <c r="B108" s="4">
        <f t="shared" si="8"/>
        <v>43282</v>
      </c>
      <c r="C108" s="9">
        <f t="shared" si="9"/>
        <v>0.075</v>
      </c>
      <c r="D108" s="5">
        <f t="shared" si="10"/>
        <v>1368.55</v>
      </c>
      <c r="E108" s="7"/>
      <c r="F108" s="5">
        <f t="shared" si="11"/>
        <v>643.68</v>
      </c>
      <c r="G108" s="5">
        <f t="shared" si="12"/>
        <v>724.87</v>
      </c>
      <c r="H108" s="5">
        <f t="shared" si="13"/>
        <v>102264.00999999997</v>
      </c>
      <c r="I108" s="10">
        <f>IF(A108="","",SUM(F$30:F108))</f>
        <v>57107.180000000015</v>
      </c>
      <c r="J108" s="10">
        <f>IF(A108="","",SUM(G$30:G108))</f>
        <v>47735.98999999998</v>
      </c>
    </row>
    <row r="109" spans="1:10" ht="12.75">
      <c r="A109" s="3">
        <f t="shared" si="7"/>
        <v>80</v>
      </c>
      <c r="B109" s="4">
        <f t="shared" si="8"/>
        <v>43313</v>
      </c>
      <c r="C109" s="9">
        <f t="shared" si="9"/>
        <v>0.075</v>
      </c>
      <c r="D109" s="5">
        <f t="shared" si="10"/>
        <v>1368.55</v>
      </c>
      <c r="E109" s="7"/>
      <c r="F109" s="5">
        <f t="shared" si="11"/>
        <v>639.15</v>
      </c>
      <c r="G109" s="5">
        <f t="shared" si="12"/>
        <v>729.4</v>
      </c>
      <c r="H109" s="5">
        <f t="shared" si="13"/>
        <v>101534.60999999997</v>
      </c>
      <c r="I109" s="10">
        <f>IF(A109="","",SUM(F$30:F109))</f>
        <v>57746.330000000016</v>
      </c>
      <c r="J109" s="10">
        <f>IF(A109="","",SUM(G$30:G109))</f>
        <v>48465.389999999985</v>
      </c>
    </row>
    <row r="110" spans="1:10" ht="12.75">
      <c r="A110" s="3">
        <f t="shared" si="7"/>
        <v>81</v>
      </c>
      <c r="B110" s="4">
        <f t="shared" si="8"/>
        <v>43344</v>
      </c>
      <c r="C110" s="9">
        <f t="shared" si="9"/>
        <v>0.075</v>
      </c>
      <c r="D110" s="5">
        <f t="shared" si="10"/>
        <v>1368.55</v>
      </c>
      <c r="E110" s="7"/>
      <c r="F110" s="5">
        <f t="shared" si="11"/>
        <v>634.59</v>
      </c>
      <c r="G110" s="5">
        <f t="shared" si="12"/>
        <v>733.9599999999999</v>
      </c>
      <c r="H110" s="5">
        <f t="shared" si="13"/>
        <v>100800.64999999997</v>
      </c>
      <c r="I110" s="10">
        <f>IF(A110="","",SUM(F$30:F110))</f>
        <v>58380.92000000001</v>
      </c>
      <c r="J110" s="10">
        <f>IF(A110="","",SUM(G$30:G110))</f>
        <v>49199.349999999984</v>
      </c>
    </row>
    <row r="111" spans="1:10" ht="12.75">
      <c r="A111" s="3">
        <f t="shared" si="7"/>
        <v>82</v>
      </c>
      <c r="B111" s="4">
        <f t="shared" si="8"/>
        <v>43374</v>
      </c>
      <c r="C111" s="9">
        <f t="shared" si="9"/>
        <v>0.075</v>
      </c>
      <c r="D111" s="5">
        <f t="shared" si="10"/>
        <v>1368.55</v>
      </c>
      <c r="E111" s="7"/>
      <c r="F111" s="5">
        <f t="shared" si="11"/>
        <v>630</v>
      </c>
      <c r="G111" s="5">
        <f t="shared" si="12"/>
        <v>738.55</v>
      </c>
      <c r="H111" s="5">
        <f t="shared" si="13"/>
        <v>100062.09999999996</v>
      </c>
      <c r="I111" s="10">
        <f>IF(A111="","",SUM(F$30:F111))</f>
        <v>59010.92000000001</v>
      </c>
      <c r="J111" s="10">
        <f>IF(A111="","",SUM(G$30:G111))</f>
        <v>49937.89999999999</v>
      </c>
    </row>
    <row r="112" spans="1:10" ht="12.75">
      <c r="A112" s="3">
        <f t="shared" si="7"/>
        <v>83</v>
      </c>
      <c r="B112" s="4">
        <f t="shared" si="8"/>
        <v>43405</v>
      </c>
      <c r="C112" s="9">
        <f t="shared" si="9"/>
        <v>0.075</v>
      </c>
      <c r="D112" s="5">
        <f t="shared" si="10"/>
        <v>1368.55</v>
      </c>
      <c r="E112" s="7"/>
      <c r="F112" s="5">
        <f t="shared" si="11"/>
        <v>625.39</v>
      </c>
      <c r="G112" s="5">
        <f t="shared" si="12"/>
        <v>743.16</v>
      </c>
      <c r="H112" s="5">
        <f t="shared" si="13"/>
        <v>99318.93999999996</v>
      </c>
      <c r="I112" s="10">
        <f>IF(A112="","",SUM(F$30:F112))</f>
        <v>59636.31000000001</v>
      </c>
      <c r="J112" s="10">
        <f>IF(A112="","",SUM(G$30:G112))</f>
        <v>50681.05999999999</v>
      </c>
    </row>
    <row r="113" spans="1:10" ht="12.75">
      <c r="A113" s="3">
        <f t="shared" si="7"/>
        <v>84</v>
      </c>
      <c r="B113" s="4">
        <f t="shared" si="8"/>
        <v>43435</v>
      </c>
      <c r="C113" s="9">
        <f t="shared" si="9"/>
        <v>0.075</v>
      </c>
      <c r="D113" s="5">
        <f t="shared" si="10"/>
        <v>1368.55</v>
      </c>
      <c r="E113" s="7"/>
      <c r="F113" s="5">
        <f t="shared" si="11"/>
        <v>620.74</v>
      </c>
      <c r="G113" s="5">
        <f t="shared" si="12"/>
        <v>747.81</v>
      </c>
      <c r="H113" s="5">
        <f t="shared" si="13"/>
        <v>98571.12999999996</v>
      </c>
      <c r="I113" s="10">
        <f>IF(A113="","",SUM(F$30:F113))</f>
        <v>60257.05000000001</v>
      </c>
      <c r="J113" s="10">
        <f>IF(A113="","",SUM(G$30:G113))</f>
        <v>51428.86999999999</v>
      </c>
    </row>
    <row r="114" spans="1:10" ht="12.75">
      <c r="A114" s="3">
        <f t="shared" si="7"/>
        <v>85</v>
      </c>
      <c r="B114" s="4">
        <f t="shared" si="8"/>
        <v>43466</v>
      </c>
      <c r="C114" s="9">
        <f t="shared" si="9"/>
        <v>0.0775</v>
      </c>
      <c r="D114" s="5">
        <f t="shared" si="10"/>
        <v>1380.98</v>
      </c>
      <c r="E114" s="7"/>
      <c r="F114" s="5">
        <f t="shared" si="11"/>
        <v>636.61</v>
      </c>
      <c r="G114" s="5">
        <f t="shared" si="12"/>
        <v>744.37</v>
      </c>
      <c r="H114" s="5">
        <f t="shared" si="13"/>
        <v>97826.75999999997</v>
      </c>
      <c r="I114" s="10">
        <f>IF(A114="","",SUM(F$30:F114))</f>
        <v>60893.66000000001</v>
      </c>
      <c r="J114" s="10">
        <f>IF(A114="","",SUM(G$30:G114))</f>
        <v>52173.23999999999</v>
      </c>
    </row>
    <row r="115" spans="1:10" ht="12.75">
      <c r="A115" s="3">
        <f t="shared" si="7"/>
        <v>86</v>
      </c>
      <c r="B115" s="4">
        <f t="shared" si="8"/>
        <v>43497</v>
      </c>
      <c r="C115" s="9">
        <f t="shared" si="9"/>
        <v>0.0775</v>
      </c>
      <c r="D115" s="5">
        <f t="shared" si="10"/>
        <v>1380.98</v>
      </c>
      <c r="E115" s="7"/>
      <c r="F115" s="5">
        <f t="shared" si="11"/>
        <v>631.8</v>
      </c>
      <c r="G115" s="5">
        <f t="shared" si="12"/>
        <v>749.1800000000001</v>
      </c>
      <c r="H115" s="5">
        <f t="shared" si="13"/>
        <v>97077.57999999997</v>
      </c>
      <c r="I115" s="10">
        <f>IF(A115="","",SUM(F$30:F115))</f>
        <v>61525.460000000014</v>
      </c>
      <c r="J115" s="10">
        <f>IF(A115="","",SUM(G$30:G115))</f>
        <v>52922.41999999999</v>
      </c>
    </row>
    <row r="116" spans="1:10" ht="12.75">
      <c r="A116" s="3">
        <f t="shared" si="7"/>
        <v>87</v>
      </c>
      <c r="B116" s="4">
        <f t="shared" si="8"/>
        <v>43525</v>
      </c>
      <c r="C116" s="9">
        <f t="shared" si="9"/>
        <v>0.0775</v>
      </c>
      <c r="D116" s="5">
        <f t="shared" si="10"/>
        <v>1380.98</v>
      </c>
      <c r="E116" s="7"/>
      <c r="F116" s="5">
        <f t="shared" si="11"/>
        <v>626.96</v>
      </c>
      <c r="G116" s="5">
        <f t="shared" si="12"/>
        <v>754.02</v>
      </c>
      <c r="H116" s="5">
        <f t="shared" si="13"/>
        <v>96323.55999999997</v>
      </c>
      <c r="I116" s="10">
        <f>IF(A116="","",SUM(F$30:F116))</f>
        <v>62152.42000000001</v>
      </c>
      <c r="J116" s="10">
        <f>IF(A116="","",SUM(G$30:G116))</f>
        <v>53676.43999999999</v>
      </c>
    </row>
    <row r="117" spans="1:10" ht="12.75">
      <c r="A117" s="3">
        <f t="shared" si="7"/>
        <v>88</v>
      </c>
      <c r="B117" s="4">
        <f t="shared" si="8"/>
        <v>43556</v>
      </c>
      <c r="C117" s="9">
        <f t="shared" si="9"/>
        <v>0.0775</v>
      </c>
      <c r="D117" s="5">
        <f t="shared" si="10"/>
        <v>1380.98</v>
      </c>
      <c r="E117" s="7"/>
      <c r="F117" s="5">
        <f t="shared" si="11"/>
        <v>622.09</v>
      </c>
      <c r="G117" s="5">
        <f t="shared" si="12"/>
        <v>758.89</v>
      </c>
      <c r="H117" s="5">
        <f t="shared" si="13"/>
        <v>95564.66999999997</v>
      </c>
      <c r="I117" s="10">
        <f>IF(A117="","",SUM(F$30:F117))</f>
        <v>62774.51000000001</v>
      </c>
      <c r="J117" s="10">
        <f>IF(A117="","",SUM(G$30:G117))</f>
        <v>54435.32999999999</v>
      </c>
    </row>
    <row r="118" spans="1:10" ht="12.75">
      <c r="A118" s="3">
        <f t="shared" si="7"/>
        <v>89</v>
      </c>
      <c r="B118" s="4">
        <f t="shared" si="8"/>
        <v>43586</v>
      </c>
      <c r="C118" s="9">
        <f t="shared" si="9"/>
        <v>0.0775</v>
      </c>
      <c r="D118" s="5">
        <f t="shared" si="10"/>
        <v>1380.98</v>
      </c>
      <c r="E118" s="7"/>
      <c r="F118" s="5">
        <f t="shared" si="11"/>
        <v>617.19</v>
      </c>
      <c r="G118" s="5">
        <f t="shared" si="12"/>
        <v>763.79</v>
      </c>
      <c r="H118" s="5">
        <f t="shared" si="13"/>
        <v>94800.87999999998</v>
      </c>
      <c r="I118" s="10">
        <f>IF(A118="","",SUM(F$30:F118))</f>
        <v>63391.70000000001</v>
      </c>
      <c r="J118" s="10">
        <f>IF(A118="","",SUM(G$30:G118))</f>
        <v>55199.11999999999</v>
      </c>
    </row>
    <row r="119" spans="1:10" ht="12.75">
      <c r="A119" s="3">
        <f t="shared" si="7"/>
        <v>90</v>
      </c>
      <c r="B119" s="4">
        <f t="shared" si="8"/>
        <v>43617</v>
      </c>
      <c r="C119" s="9">
        <f t="shared" si="9"/>
        <v>0.0775</v>
      </c>
      <c r="D119" s="5">
        <f t="shared" si="10"/>
        <v>1380.98</v>
      </c>
      <c r="E119" s="7"/>
      <c r="F119" s="5">
        <f t="shared" si="11"/>
        <v>612.26</v>
      </c>
      <c r="G119" s="5">
        <f t="shared" si="12"/>
        <v>768.72</v>
      </c>
      <c r="H119" s="5">
        <f t="shared" si="13"/>
        <v>94032.15999999997</v>
      </c>
      <c r="I119" s="10">
        <f>IF(A119="","",SUM(F$30:F119))</f>
        <v>64003.960000000014</v>
      </c>
      <c r="J119" s="10">
        <f>IF(A119="","",SUM(G$30:G119))</f>
        <v>55967.83999999999</v>
      </c>
    </row>
    <row r="120" spans="1:10" ht="12.75">
      <c r="A120" s="3">
        <f t="shared" si="7"/>
        <v>91</v>
      </c>
      <c r="B120" s="4">
        <f t="shared" si="8"/>
        <v>43647</v>
      </c>
      <c r="C120" s="9">
        <f t="shared" si="9"/>
        <v>0.0775</v>
      </c>
      <c r="D120" s="5">
        <f t="shared" si="10"/>
        <v>1380.98</v>
      </c>
      <c r="E120" s="7"/>
      <c r="F120" s="5">
        <f t="shared" si="11"/>
        <v>607.29</v>
      </c>
      <c r="G120" s="5">
        <f t="shared" si="12"/>
        <v>773.69</v>
      </c>
      <c r="H120" s="5">
        <f t="shared" si="13"/>
        <v>93258.46999999997</v>
      </c>
      <c r="I120" s="10">
        <f>IF(A120="","",SUM(F$30:F120))</f>
        <v>64611.250000000015</v>
      </c>
      <c r="J120" s="10">
        <f>IF(A120="","",SUM(G$30:G120))</f>
        <v>56741.52999999999</v>
      </c>
    </row>
    <row r="121" spans="1:10" ht="12.75">
      <c r="A121" s="3">
        <f t="shared" si="7"/>
        <v>92</v>
      </c>
      <c r="B121" s="4">
        <f t="shared" si="8"/>
        <v>43678</v>
      </c>
      <c r="C121" s="9">
        <f t="shared" si="9"/>
        <v>0.0775</v>
      </c>
      <c r="D121" s="5">
        <f t="shared" si="10"/>
        <v>1380.98</v>
      </c>
      <c r="E121" s="7"/>
      <c r="F121" s="5">
        <f t="shared" si="11"/>
        <v>602.29</v>
      </c>
      <c r="G121" s="5">
        <f t="shared" si="12"/>
        <v>778.69</v>
      </c>
      <c r="H121" s="5">
        <f t="shared" si="13"/>
        <v>92479.77999999997</v>
      </c>
      <c r="I121" s="10">
        <f>IF(A121="","",SUM(F$30:F121))</f>
        <v>65213.540000000015</v>
      </c>
      <c r="J121" s="10">
        <f>IF(A121="","",SUM(G$30:G121))</f>
        <v>57520.219999999994</v>
      </c>
    </row>
    <row r="122" spans="1:10" ht="12.75">
      <c r="A122" s="3">
        <f t="shared" si="7"/>
        <v>93</v>
      </c>
      <c r="B122" s="4">
        <f t="shared" si="8"/>
        <v>43709</v>
      </c>
      <c r="C122" s="9">
        <f t="shared" si="9"/>
        <v>0.0775</v>
      </c>
      <c r="D122" s="5">
        <f t="shared" si="10"/>
        <v>1380.98</v>
      </c>
      <c r="E122" s="7"/>
      <c r="F122" s="5">
        <f t="shared" si="11"/>
        <v>597.27</v>
      </c>
      <c r="G122" s="5">
        <f t="shared" si="12"/>
        <v>783.71</v>
      </c>
      <c r="H122" s="5">
        <f t="shared" si="13"/>
        <v>91696.06999999996</v>
      </c>
      <c r="I122" s="10">
        <f>IF(A122="","",SUM(F$30:F122))</f>
        <v>65810.81000000001</v>
      </c>
      <c r="J122" s="10">
        <f>IF(A122="","",SUM(G$30:G122))</f>
        <v>58303.92999999999</v>
      </c>
    </row>
    <row r="123" spans="1:10" ht="12.75">
      <c r="A123" s="3">
        <f t="shared" si="7"/>
        <v>94</v>
      </c>
      <c r="B123" s="4">
        <f t="shared" si="8"/>
        <v>43739</v>
      </c>
      <c r="C123" s="9">
        <f t="shared" si="9"/>
        <v>0.0775</v>
      </c>
      <c r="D123" s="5">
        <f t="shared" si="10"/>
        <v>1380.98</v>
      </c>
      <c r="E123" s="7"/>
      <c r="F123" s="5">
        <f t="shared" si="11"/>
        <v>592.2</v>
      </c>
      <c r="G123" s="5">
        <f t="shared" si="12"/>
        <v>788.78</v>
      </c>
      <c r="H123" s="5">
        <f t="shared" si="13"/>
        <v>90907.28999999996</v>
      </c>
      <c r="I123" s="10">
        <f>IF(A123="","",SUM(F$30:F123))</f>
        <v>66403.01000000001</v>
      </c>
      <c r="J123" s="10">
        <f>IF(A123="","",SUM(G$30:G123))</f>
        <v>59092.70999999999</v>
      </c>
    </row>
    <row r="124" spans="1:10" ht="12.75">
      <c r="A124" s="3">
        <f t="shared" si="7"/>
        <v>95</v>
      </c>
      <c r="B124" s="4">
        <f t="shared" si="8"/>
        <v>43770</v>
      </c>
      <c r="C124" s="9">
        <f t="shared" si="9"/>
        <v>0.0775</v>
      </c>
      <c r="D124" s="5">
        <f t="shared" si="10"/>
        <v>1380.98</v>
      </c>
      <c r="E124" s="7"/>
      <c r="F124" s="5">
        <f t="shared" si="11"/>
        <v>587.11</v>
      </c>
      <c r="G124" s="5">
        <f t="shared" si="12"/>
        <v>793.87</v>
      </c>
      <c r="H124" s="5">
        <f t="shared" si="13"/>
        <v>90113.41999999997</v>
      </c>
      <c r="I124" s="10">
        <f>IF(A124="","",SUM(F$30:F124))</f>
        <v>66990.12000000001</v>
      </c>
      <c r="J124" s="10">
        <f>IF(A124="","",SUM(G$30:G124))</f>
        <v>59886.579999999994</v>
      </c>
    </row>
    <row r="125" spans="1:10" ht="12.75">
      <c r="A125" s="3">
        <f t="shared" si="7"/>
        <v>96</v>
      </c>
      <c r="B125" s="4">
        <f t="shared" si="8"/>
        <v>43800</v>
      </c>
      <c r="C125" s="9">
        <f t="shared" si="9"/>
        <v>0.0775</v>
      </c>
      <c r="D125" s="5">
        <f t="shared" si="10"/>
        <v>1380.98</v>
      </c>
      <c r="E125" s="7"/>
      <c r="F125" s="5">
        <f t="shared" si="11"/>
        <v>581.98</v>
      </c>
      <c r="G125" s="5">
        <f t="shared" si="12"/>
        <v>799</v>
      </c>
      <c r="H125" s="5">
        <f t="shared" si="13"/>
        <v>89314.41999999997</v>
      </c>
      <c r="I125" s="10">
        <f>IF(A125="","",SUM(F$30:F125))</f>
        <v>67572.1</v>
      </c>
      <c r="J125" s="10">
        <f>IF(A125="","",SUM(G$30:G125))</f>
        <v>60685.579999999994</v>
      </c>
    </row>
    <row r="126" spans="1:10" ht="12.75">
      <c r="A126" s="3">
        <f t="shared" si="7"/>
        <v>97</v>
      </c>
      <c r="B126" s="4">
        <f t="shared" si="8"/>
        <v>43831</v>
      </c>
      <c r="C126" s="9">
        <f t="shared" si="9"/>
        <v>0.08</v>
      </c>
      <c r="D126" s="5">
        <f t="shared" si="10"/>
        <v>1392.07</v>
      </c>
      <c r="E126" s="7"/>
      <c r="F126" s="5">
        <f t="shared" si="11"/>
        <v>595.43</v>
      </c>
      <c r="G126" s="5">
        <f t="shared" si="12"/>
        <v>796.64</v>
      </c>
      <c r="H126" s="5">
        <f t="shared" si="13"/>
        <v>88517.77999999997</v>
      </c>
      <c r="I126" s="10">
        <f>IF(A126="","",SUM(F$30:F126))</f>
        <v>68167.53</v>
      </c>
      <c r="J126" s="10">
        <f>IF(A126="","",SUM(G$30:G126))</f>
        <v>61482.219999999994</v>
      </c>
    </row>
    <row r="127" spans="1:10" ht="12.75">
      <c r="A127" s="3">
        <f t="shared" si="7"/>
        <v>98</v>
      </c>
      <c r="B127" s="4">
        <f t="shared" si="8"/>
        <v>43862</v>
      </c>
      <c r="C127" s="9">
        <f t="shared" si="9"/>
        <v>0.08</v>
      </c>
      <c r="D127" s="5">
        <f t="shared" si="10"/>
        <v>1392.07</v>
      </c>
      <c r="E127" s="7"/>
      <c r="F127" s="5">
        <f t="shared" si="11"/>
        <v>590.12</v>
      </c>
      <c r="G127" s="5">
        <f t="shared" si="12"/>
        <v>801.9499999999999</v>
      </c>
      <c r="H127" s="5">
        <f t="shared" si="13"/>
        <v>87715.82999999997</v>
      </c>
      <c r="I127" s="10">
        <f>IF(A127="","",SUM(F$30:F127))</f>
        <v>68757.65</v>
      </c>
      <c r="J127" s="10">
        <f>IF(A127="","",SUM(G$30:G127))</f>
        <v>62284.16999999999</v>
      </c>
    </row>
    <row r="128" spans="1:10" ht="12.75">
      <c r="A128" s="3">
        <f t="shared" si="7"/>
        <v>99</v>
      </c>
      <c r="B128" s="4">
        <f t="shared" si="8"/>
        <v>43891</v>
      </c>
      <c r="C128" s="9">
        <f t="shared" si="9"/>
        <v>0.08</v>
      </c>
      <c r="D128" s="5">
        <f t="shared" si="10"/>
        <v>1392.07</v>
      </c>
      <c r="E128" s="7"/>
      <c r="F128" s="5">
        <f t="shared" si="11"/>
        <v>584.77</v>
      </c>
      <c r="G128" s="5">
        <f t="shared" si="12"/>
        <v>807.3</v>
      </c>
      <c r="H128" s="5">
        <f t="shared" si="13"/>
        <v>86908.52999999997</v>
      </c>
      <c r="I128" s="10">
        <f>IF(A128="","",SUM(F$30:F128))</f>
        <v>69342.42</v>
      </c>
      <c r="J128" s="10">
        <f>IF(A128="","",SUM(G$30:G128))</f>
        <v>63091.469999999994</v>
      </c>
    </row>
    <row r="129" spans="1:10" ht="12.75">
      <c r="A129" s="3">
        <f t="shared" si="7"/>
        <v>100</v>
      </c>
      <c r="B129" s="4">
        <f t="shared" si="8"/>
        <v>43922</v>
      </c>
      <c r="C129" s="9">
        <f t="shared" si="9"/>
        <v>0.08</v>
      </c>
      <c r="D129" s="5">
        <f t="shared" si="10"/>
        <v>1392.07</v>
      </c>
      <c r="E129" s="7"/>
      <c r="F129" s="5">
        <f t="shared" si="11"/>
        <v>579.39</v>
      </c>
      <c r="G129" s="5">
        <f t="shared" si="12"/>
        <v>812.68</v>
      </c>
      <c r="H129" s="5">
        <f t="shared" si="13"/>
        <v>86095.84999999998</v>
      </c>
      <c r="I129" s="10">
        <f>IF(A129="","",SUM(F$30:F129))</f>
        <v>69921.81</v>
      </c>
      <c r="J129" s="10">
        <f>IF(A129="","",SUM(G$30:G129))</f>
        <v>63904.149999999994</v>
      </c>
    </row>
    <row r="130" spans="1:10" ht="12.75">
      <c r="A130" s="3">
        <f t="shared" si="7"/>
        <v>101</v>
      </c>
      <c r="B130" s="4">
        <f t="shared" si="8"/>
        <v>43952</v>
      </c>
      <c r="C130" s="9">
        <f t="shared" si="9"/>
        <v>0.08</v>
      </c>
      <c r="D130" s="5">
        <f t="shared" si="10"/>
        <v>1392.07</v>
      </c>
      <c r="E130" s="7"/>
      <c r="F130" s="5">
        <f t="shared" si="11"/>
        <v>573.97</v>
      </c>
      <c r="G130" s="5">
        <f t="shared" si="12"/>
        <v>818.0999999999999</v>
      </c>
      <c r="H130" s="5">
        <f t="shared" si="13"/>
        <v>85277.74999999997</v>
      </c>
      <c r="I130" s="10">
        <f>IF(A130="","",SUM(F$30:F130))</f>
        <v>70495.78</v>
      </c>
      <c r="J130" s="10">
        <f>IF(A130="","",SUM(G$30:G130))</f>
        <v>64722.24999999999</v>
      </c>
    </row>
    <row r="131" spans="1:10" ht="12.75">
      <c r="A131" s="3">
        <f t="shared" si="7"/>
        <v>102</v>
      </c>
      <c r="B131" s="4">
        <f t="shared" si="8"/>
        <v>43983</v>
      </c>
      <c r="C131" s="9">
        <f t="shared" si="9"/>
        <v>0.08</v>
      </c>
      <c r="D131" s="5">
        <f t="shared" si="10"/>
        <v>1392.07</v>
      </c>
      <c r="E131" s="7"/>
      <c r="F131" s="5">
        <f t="shared" si="11"/>
        <v>568.52</v>
      </c>
      <c r="G131" s="5">
        <f t="shared" si="12"/>
        <v>823.55</v>
      </c>
      <c r="H131" s="5">
        <f t="shared" si="13"/>
        <v>84454.19999999997</v>
      </c>
      <c r="I131" s="10">
        <f>IF(A131="","",SUM(F$30:F131))</f>
        <v>71064.3</v>
      </c>
      <c r="J131" s="10">
        <f>IF(A131="","",SUM(G$30:G131))</f>
        <v>65545.79999999999</v>
      </c>
    </row>
    <row r="132" spans="1:10" ht="12.75">
      <c r="A132" s="3">
        <f t="shared" si="7"/>
        <v>103</v>
      </c>
      <c r="B132" s="4">
        <f t="shared" si="8"/>
        <v>44013</v>
      </c>
      <c r="C132" s="9">
        <f t="shared" si="9"/>
        <v>0.08</v>
      </c>
      <c r="D132" s="5">
        <f t="shared" si="10"/>
        <v>1392.07</v>
      </c>
      <c r="E132" s="7"/>
      <c r="F132" s="5">
        <f t="shared" si="11"/>
        <v>563.03</v>
      </c>
      <c r="G132" s="5">
        <f t="shared" si="12"/>
        <v>829.04</v>
      </c>
      <c r="H132" s="5">
        <f t="shared" si="13"/>
        <v>83625.15999999997</v>
      </c>
      <c r="I132" s="10">
        <f>IF(A132="","",SUM(F$30:F132))</f>
        <v>71627.33</v>
      </c>
      <c r="J132" s="10">
        <f>IF(A132="","",SUM(G$30:G132))</f>
        <v>66374.83999999998</v>
      </c>
    </row>
    <row r="133" spans="1:10" ht="12.75">
      <c r="A133" s="3">
        <f t="shared" si="7"/>
        <v>104</v>
      </c>
      <c r="B133" s="4">
        <f t="shared" si="8"/>
        <v>44044</v>
      </c>
      <c r="C133" s="9">
        <f t="shared" si="9"/>
        <v>0.08</v>
      </c>
      <c r="D133" s="5">
        <f t="shared" si="10"/>
        <v>1392.07</v>
      </c>
      <c r="E133" s="7"/>
      <c r="F133" s="5">
        <f t="shared" si="11"/>
        <v>557.5</v>
      </c>
      <c r="G133" s="5">
        <f t="shared" si="12"/>
        <v>834.5699999999999</v>
      </c>
      <c r="H133" s="5">
        <f t="shared" si="13"/>
        <v>82790.58999999997</v>
      </c>
      <c r="I133" s="10">
        <f>IF(A133="","",SUM(F$30:F133))</f>
        <v>72184.83</v>
      </c>
      <c r="J133" s="10">
        <f>IF(A133="","",SUM(G$30:G133))</f>
        <v>67209.40999999999</v>
      </c>
    </row>
    <row r="134" spans="1:10" ht="12.75">
      <c r="A134" s="3">
        <f t="shared" si="7"/>
        <v>105</v>
      </c>
      <c r="B134" s="4">
        <f t="shared" si="8"/>
        <v>44075</v>
      </c>
      <c r="C134" s="9">
        <f t="shared" si="9"/>
        <v>0.08</v>
      </c>
      <c r="D134" s="5">
        <f t="shared" si="10"/>
        <v>1392.07</v>
      </c>
      <c r="E134" s="7"/>
      <c r="F134" s="5">
        <f t="shared" si="11"/>
        <v>551.94</v>
      </c>
      <c r="G134" s="5">
        <f t="shared" si="12"/>
        <v>840.1299999999999</v>
      </c>
      <c r="H134" s="5">
        <f t="shared" si="13"/>
        <v>81950.45999999996</v>
      </c>
      <c r="I134" s="10">
        <f>IF(A134="","",SUM(F$30:F134))</f>
        <v>72736.77</v>
      </c>
      <c r="J134" s="10">
        <f>IF(A134="","",SUM(G$30:G134))</f>
        <v>68049.54</v>
      </c>
    </row>
    <row r="135" spans="1:10" ht="12.75">
      <c r="A135" s="3">
        <f t="shared" si="7"/>
        <v>106</v>
      </c>
      <c r="B135" s="4">
        <f t="shared" si="8"/>
        <v>44105</v>
      </c>
      <c r="C135" s="9">
        <f t="shared" si="9"/>
        <v>0.08</v>
      </c>
      <c r="D135" s="5">
        <f t="shared" si="10"/>
        <v>1392.07</v>
      </c>
      <c r="E135" s="7"/>
      <c r="F135" s="5">
        <f t="shared" si="11"/>
        <v>546.34</v>
      </c>
      <c r="G135" s="5">
        <f t="shared" si="12"/>
        <v>845.7299999999999</v>
      </c>
      <c r="H135" s="5">
        <f t="shared" si="13"/>
        <v>81104.72999999997</v>
      </c>
      <c r="I135" s="10">
        <f>IF(A135="","",SUM(F$30:F135))</f>
        <v>73283.11</v>
      </c>
      <c r="J135" s="10">
        <f>IF(A135="","",SUM(G$30:G135))</f>
        <v>68895.26999999999</v>
      </c>
    </row>
    <row r="136" spans="1:10" ht="12.75">
      <c r="A136" s="3">
        <f t="shared" si="7"/>
        <v>107</v>
      </c>
      <c r="B136" s="4">
        <f t="shared" si="8"/>
        <v>44136</v>
      </c>
      <c r="C136" s="9">
        <f t="shared" si="9"/>
        <v>0.08</v>
      </c>
      <c r="D136" s="5">
        <f t="shared" si="10"/>
        <v>1392.07</v>
      </c>
      <c r="E136" s="7"/>
      <c r="F136" s="5">
        <f t="shared" si="11"/>
        <v>540.7</v>
      </c>
      <c r="G136" s="5">
        <f t="shared" si="12"/>
        <v>851.3699999999999</v>
      </c>
      <c r="H136" s="5">
        <f t="shared" si="13"/>
        <v>80253.35999999997</v>
      </c>
      <c r="I136" s="10">
        <f>IF(A136="","",SUM(F$30:F136))</f>
        <v>73823.81</v>
      </c>
      <c r="J136" s="10">
        <f>IF(A136="","",SUM(G$30:G136))</f>
        <v>69746.63999999998</v>
      </c>
    </row>
    <row r="137" spans="1:10" ht="12.75">
      <c r="A137" s="3">
        <f t="shared" si="7"/>
        <v>108</v>
      </c>
      <c r="B137" s="4">
        <f t="shared" si="8"/>
        <v>44166</v>
      </c>
      <c r="C137" s="9">
        <f t="shared" si="9"/>
        <v>0.08</v>
      </c>
      <c r="D137" s="5">
        <f t="shared" si="10"/>
        <v>1392.07</v>
      </c>
      <c r="E137" s="7"/>
      <c r="F137" s="5">
        <f t="shared" si="11"/>
        <v>535.02</v>
      </c>
      <c r="G137" s="5">
        <f t="shared" si="12"/>
        <v>857.05</v>
      </c>
      <c r="H137" s="5">
        <f t="shared" si="13"/>
        <v>79396.30999999997</v>
      </c>
      <c r="I137" s="10">
        <f>IF(A137="","",SUM(F$30:F137))</f>
        <v>74358.83</v>
      </c>
      <c r="J137" s="10">
        <f>IF(A137="","",SUM(G$30:G137))</f>
        <v>70603.68999999999</v>
      </c>
    </row>
    <row r="138" spans="1:10" ht="12.75">
      <c r="A138" s="3">
        <f t="shared" si="7"/>
        <v>109</v>
      </c>
      <c r="B138" s="4">
        <f t="shared" si="8"/>
        <v>44197</v>
      </c>
      <c r="C138" s="9">
        <f t="shared" si="9"/>
        <v>0.0825</v>
      </c>
      <c r="D138" s="5">
        <f t="shared" si="10"/>
        <v>1401.79</v>
      </c>
      <c r="E138" s="7"/>
      <c r="F138" s="5">
        <f t="shared" si="11"/>
        <v>545.85</v>
      </c>
      <c r="G138" s="5">
        <f t="shared" si="12"/>
        <v>855.9399999999999</v>
      </c>
      <c r="H138" s="5">
        <f t="shared" si="13"/>
        <v>78540.36999999997</v>
      </c>
      <c r="I138" s="10">
        <f>IF(A138="","",SUM(F$30:F138))</f>
        <v>74904.68000000001</v>
      </c>
      <c r="J138" s="10">
        <f>IF(A138="","",SUM(G$30:G138))</f>
        <v>71459.62999999999</v>
      </c>
    </row>
    <row r="139" spans="1:10" ht="12.75">
      <c r="A139" s="3">
        <f t="shared" si="7"/>
        <v>110</v>
      </c>
      <c r="B139" s="4">
        <f t="shared" si="8"/>
        <v>44228</v>
      </c>
      <c r="C139" s="9">
        <f t="shared" si="9"/>
        <v>0.0825</v>
      </c>
      <c r="D139" s="5">
        <f t="shared" si="10"/>
        <v>1401.79</v>
      </c>
      <c r="E139" s="7"/>
      <c r="F139" s="5">
        <f t="shared" si="11"/>
        <v>539.97</v>
      </c>
      <c r="G139" s="5">
        <f t="shared" si="12"/>
        <v>861.8199999999999</v>
      </c>
      <c r="H139" s="5">
        <f t="shared" si="13"/>
        <v>77678.54999999996</v>
      </c>
      <c r="I139" s="10">
        <f>IF(A139="","",SUM(F$30:F139))</f>
        <v>75444.65000000001</v>
      </c>
      <c r="J139" s="10">
        <f>IF(A139="","",SUM(G$30:G139))</f>
        <v>72321.45</v>
      </c>
    </row>
    <row r="140" spans="1:10" ht="12.75">
      <c r="A140" s="3">
        <f t="shared" si="7"/>
        <v>111</v>
      </c>
      <c r="B140" s="4">
        <f t="shared" si="8"/>
        <v>44256</v>
      </c>
      <c r="C140" s="9">
        <f t="shared" si="9"/>
        <v>0.0825</v>
      </c>
      <c r="D140" s="5">
        <f t="shared" si="10"/>
        <v>1401.79</v>
      </c>
      <c r="E140" s="7"/>
      <c r="F140" s="5">
        <f t="shared" si="11"/>
        <v>534.04</v>
      </c>
      <c r="G140" s="5">
        <f t="shared" si="12"/>
        <v>867.75</v>
      </c>
      <c r="H140" s="5">
        <f t="shared" si="13"/>
        <v>76810.79999999996</v>
      </c>
      <c r="I140" s="10">
        <f>IF(A140="","",SUM(F$30:F140))</f>
        <v>75978.69</v>
      </c>
      <c r="J140" s="10">
        <f>IF(A140="","",SUM(G$30:G140))</f>
        <v>73189.2</v>
      </c>
    </row>
    <row r="141" spans="1:10" ht="12.75">
      <c r="A141" s="3">
        <f t="shared" si="7"/>
        <v>112</v>
      </c>
      <c r="B141" s="4">
        <f t="shared" si="8"/>
        <v>44287</v>
      </c>
      <c r="C141" s="9">
        <f t="shared" si="9"/>
        <v>0.0825</v>
      </c>
      <c r="D141" s="5">
        <f t="shared" si="10"/>
        <v>1401.79</v>
      </c>
      <c r="E141" s="7"/>
      <c r="F141" s="5">
        <f t="shared" si="11"/>
        <v>528.07</v>
      </c>
      <c r="G141" s="5">
        <f t="shared" si="12"/>
        <v>873.7199999999999</v>
      </c>
      <c r="H141" s="5">
        <f t="shared" si="13"/>
        <v>75937.07999999996</v>
      </c>
      <c r="I141" s="10">
        <f>IF(A141="","",SUM(F$30:F141))</f>
        <v>76506.76000000001</v>
      </c>
      <c r="J141" s="10">
        <f>IF(A141="","",SUM(G$30:G141))</f>
        <v>74062.92</v>
      </c>
    </row>
    <row r="142" spans="1:10" ht="12.75">
      <c r="A142" s="3">
        <f t="shared" si="7"/>
        <v>113</v>
      </c>
      <c r="B142" s="4">
        <f t="shared" si="8"/>
        <v>44317</v>
      </c>
      <c r="C142" s="9">
        <f t="shared" si="9"/>
        <v>0.0825</v>
      </c>
      <c r="D142" s="5">
        <f t="shared" si="10"/>
        <v>1401.79</v>
      </c>
      <c r="E142" s="7"/>
      <c r="F142" s="5">
        <f t="shared" si="11"/>
        <v>522.07</v>
      </c>
      <c r="G142" s="5">
        <f t="shared" si="12"/>
        <v>879.7199999999999</v>
      </c>
      <c r="H142" s="5">
        <f t="shared" si="13"/>
        <v>75057.35999999996</v>
      </c>
      <c r="I142" s="10">
        <f>IF(A142="","",SUM(F$30:F142))</f>
        <v>77028.83000000002</v>
      </c>
      <c r="J142" s="10">
        <f>IF(A142="","",SUM(G$30:G142))</f>
        <v>74942.64</v>
      </c>
    </row>
    <row r="143" spans="1:10" ht="12.75">
      <c r="A143" s="3">
        <f t="shared" si="7"/>
        <v>114</v>
      </c>
      <c r="B143" s="4">
        <f t="shared" si="8"/>
        <v>44348</v>
      </c>
      <c r="C143" s="9">
        <f t="shared" si="9"/>
        <v>0.0825</v>
      </c>
      <c r="D143" s="5">
        <f t="shared" si="10"/>
        <v>1401.79</v>
      </c>
      <c r="E143" s="7"/>
      <c r="F143" s="5">
        <f t="shared" si="11"/>
        <v>516.02</v>
      </c>
      <c r="G143" s="5">
        <f t="shared" si="12"/>
        <v>885.77</v>
      </c>
      <c r="H143" s="5">
        <f t="shared" si="13"/>
        <v>74171.58999999995</v>
      </c>
      <c r="I143" s="10">
        <f>IF(A143="","",SUM(F$30:F143))</f>
        <v>77544.85000000002</v>
      </c>
      <c r="J143" s="10">
        <f>IF(A143="","",SUM(G$30:G143))</f>
        <v>75828.41</v>
      </c>
    </row>
    <row r="144" spans="1:10" ht="12.75">
      <c r="A144" s="3">
        <f t="shared" si="7"/>
        <v>115</v>
      </c>
      <c r="B144" s="4">
        <f t="shared" si="8"/>
        <v>44378</v>
      </c>
      <c r="C144" s="9">
        <f t="shared" si="9"/>
        <v>0.0825</v>
      </c>
      <c r="D144" s="5">
        <f t="shared" si="10"/>
        <v>1401.79</v>
      </c>
      <c r="E144" s="7"/>
      <c r="F144" s="5">
        <f t="shared" si="11"/>
        <v>509.93</v>
      </c>
      <c r="G144" s="5">
        <f t="shared" si="12"/>
        <v>891.8599999999999</v>
      </c>
      <c r="H144" s="5">
        <f t="shared" si="13"/>
        <v>73279.72999999995</v>
      </c>
      <c r="I144" s="10">
        <f>IF(A144="","",SUM(F$30:F144))</f>
        <v>78054.78000000001</v>
      </c>
      <c r="J144" s="10">
        <f>IF(A144="","",SUM(G$30:G144))</f>
        <v>76720.27</v>
      </c>
    </row>
    <row r="145" spans="1:10" ht="12.75">
      <c r="A145" s="3">
        <f t="shared" si="7"/>
        <v>116</v>
      </c>
      <c r="B145" s="4">
        <f t="shared" si="8"/>
        <v>44409</v>
      </c>
      <c r="C145" s="9">
        <f t="shared" si="9"/>
        <v>0.0825</v>
      </c>
      <c r="D145" s="5">
        <f t="shared" si="10"/>
        <v>1401.79</v>
      </c>
      <c r="E145" s="7"/>
      <c r="F145" s="5">
        <f t="shared" si="11"/>
        <v>503.8</v>
      </c>
      <c r="G145" s="5">
        <f t="shared" si="12"/>
        <v>897.99</v>
      </c>
      <c r="H145" s="5">
        <f t="shared" si="13"/>
        <v>72381.73999999995</v>
      </c>
      <c r="I145" s="10">
        <f>IF(A145="","",SUM(F$30:F145))</f>
        <v>78558.58000000002</v>
      </c>
      <c r="J145" s="10">
        <f>IF(A145="","",SUM(G$30:G145))</f>
        <v>77618.26000000001</v>
      </c>
    </row>
    <row r="146" spans="1:10" ht="12.75">
      <c r="A146" s="3">
        <f t="shared" si="7"/>
        <v>117</v>
      </c>
      <c r="B146" s="4">
        <f t="shared" si="8"/>
        <v>44440</v>
      </c>
      <c r="C146" s="9">
        <f t="shared" si="9"/>
        <v>0.0825</v>
      </c>
      <c r="D146" s="5">
        <f t="shared" si="10"/>
        <v>1401.79</v>
      </c>
      <c r="E146" s="7"/>
      <c r="F146" s="5">
        <f t="shared" si="11"/>
        <v>497.62</v>
      </c>
      <c r="G146" s="5">
        <f t="shared" si="12"/>
        <v>904.17</v>
      </c>
      <c r="H146" s="5">
        <f t="shared" si="13"/>
        <v>71477.56999999995</v>
      </c>
      <c r="I146" s="10">
        <f>IF(A146="","",SUM(F$30:F146))</f>
        <v>79056.20000000001</v>
      </c>
      <c r="J146" s="10">
        <f>IF(A146="","",SUM(G$30:G146))</f>
        <v>78522.43000000001</v>
      </c>
    </row>
    <row r="147" spans="1:10" ht="12.75">
      <c r="A147" s="3">
        <f t="shared" si="7"/>
        <v>118</v>
      </c>
      <c r="B147" s="4">
        <f t="shared" si="8"/>
        <v>44470</v>
      </c>
      <c r="C147" s="9">
        <f t="shared" si="9"/>
        <v>0.0825</v>
      </c>
      <c r="D147" s="5">
        <f t="shared" si="10"/>
        <v>1401.79</v>
      </c>
      <c r="E147" s="7"/>
      <c r="F147" s="5">
        <f t="shared" si="11"/>
        <v>491.41</v>
      </c>
      <c r="G147" s="5">
        <f t="shared" si="12"/>
        <v>910.3799999999999</v>
      </c>
      <c r="H147" s="5">
        <f t="shared" si="13"/>
        <v>70567.18999999994</v>
      </c>
      <c r="I147" s="10">
        <f>IF(A147="","",SUM(F$30:F147))</f>
        <v>79547.61000000002</v>
      </c>
      <c r="J147" s="10">
        <f>IF(A147="","",SUM(G$30:G147))</f>
        <v>79432.81000000001</v>
      </c>
    </row>
    <row r="148" spans="1:10" ht="12.75">
      <c r="A148" s="3">
        <f t="shared" si="7"/>
        <v>119</v>
      </c>
      <c r="B148" s="4">
        <f t="shared" si="8"/>
        <v>44501</v>
      </c>
      <c r="C148" s="9">
        <f t="shared" si="9"/>
        <v>0.0825</v>
      </c>
      <c r="D148" s="5">
        <f t="shared" si="10"/>
        <v>1401.79</v>
      </c>
      <c r="E148" s="7"/>
      <c r="F148" s="5">
        <f t="shared" si="11"/>
        <v>485.15</v>
      </c>
      <c r="G148" s="5">
        <f t="shared" si="12"/>
        <v>916.64</v>
      </c>
      <c r="H148" s="5">
        <f t="shared" si="13"/>
        <v>69650.54999999994</v>
      </c>
      <c r="I148" s="10">
        <f>IF(A148="","",SUM(F$30:F148))</f>
        <v>80032.76000000001</v>
      </c>
      <c r="J148" s="10">
        <f>IF(A148="","",SUM(G$30:G148))</f>
        <v>80349.45000000001</v>
      </c>
    </row>
    <row r="149" spans="1:10" ht="12.75">
      <c r="A149" s="3">
        <f t="shared" si="7"/>
        <v>120</v>
      </c>
      <c r="B149" s="4">
        <f t="shared" si="8"/>
        <v>44531</v>
      </c>
      <c r="C149" s="9">
        <f t="shared" si="9"/>
        <v>0.0825</v>
      </c>
      <c r="D149" s="5">
        <f t="shared" si="10"/>
        <v>1401.79</v>
      </c>
      <c r="E149" s="7"/>
      <c r="F149" s="5">
        <f t="shared" si="11"/>
        <v>478.85</v>
      </c>
      <c r="G149" s="5">
        <f t="shared" si="12"/>
        <v>922.9399999999999</v>
      </c>
      <c r="H149" s="5">
        <f t="shared" si="13"/>
        <v>68727.60999999994</v>
      </c>
      <c r="I149" s="10">
        <f>IF(A149="","",SUM(F$30:F149))</f>
        <v>80511.61000000002</v>
      </c>
      <c r="J149" s="10">
        <f>IF(A149="","",SUM(G$30:G149))</f>
        <v>81272.39000000001</v>
      </c>
    </row>
    <row r="150" spans="1:10" ht="12.75">
      <c r="A150" s="3">
        <f t="shared" si="7"/>
        <v>121</v>
      </c>
      <c r="B150" s="4">
        <f t="shared" si="8"/>
        <v>44562</v>
      </c>
      <c r="C150" s="9">
        <f t="shared" si="9"/>
        <v>0.085</v>
      </c>
      <c r="D150" s="5">
        <f t="shared" si="10"/>
        <v>1410.05</v>
      </c>
      <c r="E150" s="7"/>
      <c r="F150" s="5">
        <f t="shared" si="11"/>
        <v>486.82</v>
      </c>
      <c r="G150" s="5">
        <f t="shared" si="12"/>
        <v>923.23</v>
      </c>
      <c r="H150" s="5">
        <f t="shared" si="13"/>
        <v>67804.37999999995</v>
      </c>
      <c r="I150" s="10">
        <f>IF(A150="","",SUM(F$30:F150))</f>
        <v>80998.43000000002</v>
      </c>
      <c r="J150" s="10">
        <f>IF(A150="","",SUM(G$30:G150))</f>
        <v>82195.62000000001</v>
      </c>
    </row>
    <row r="151" spans="1:10" ht="12.75">
      <c r="A151" s="3">
        <f t="shared" si="7"/>
        <v>122</v>
      </c>
      <c r="B151" s="4">
        <f t="shared" si="8"/>
        <v>44593</v>
      </c>
      <c r="C151" s="9">
        <f t="shared" si="9"/>
        <v>0.085</v>
      </c>
      <c r="D151" s="5">
        <f t="shared" si="10"/>
        <v>1410.05</v>
      </c>
      <c r="E151" s="7"/>
      <c r="F151" s="5">
        <f t="shared" si="11"/>
        <v>480.28</v>
      </c>
      <c r="G151" s="5">
        <f t="shared" si="12"/>
        <v>929.77</v>
      </c>
      <c r="H151" s="5">
        <f t="shared" si="13"/>
        <v>66874.60999999994</v>
      </c>
      <c r="I151" s="10">
        <f>IF(A151="","",SUM(F$30:F151))</f>
        <v>81478.71000000002</v>
      </c>
      <c r="J151" s="10">
        <f>IF(A151="","",SUM(G$30:G151))</f>
        <v>83125.39000000001</v>
      </c>
    </row>
    <row r="152" spans="1:10" ht="12.75">
      <c r="A152" s="3">
        <f t="shared" si="7"/>
        <v>123</v>
      </c>
      <c r="B152" s="4">
        <f t="shared" si="8"/>
        <v>44621</v>
      </c>
      <c r="C152" s="9">
        <f t="shared" si="9"/>
        <v>0.085</v>
      </c>
      <c r="D152" s="5">
        <f t="shared" si="10"/>
        <v>1410.05</v>
      </c>
      <c r="E152" s="7"/>
      <c r="F152" s="5">
        <f t="shared" si="11"/>
        <v>473.7</v>
      </c>
      <c r="G152" s="5">
        <f t="shared" si="12"/>
        <v>936.3499999999999</v>
      </c>
      <c r="H152" s="5">
        <f t="shared" si="13"/>
        <v>65938.25999999994</v>
      </c>
      <c r="I152" s="10">
        <f>IF(A152="","",SUM(F$30:F152))</f>
        <v>81952.41000000002</v>
      </c>
      <c r="J152" s="10">
        <f>IF(A152="","",SUM(G$30:G152))</f>
        <v>84061.74000000002</v>
      </c>
    </row>
    <row r="153" spans="1:10" ht="12.75">
      <c r="A153" s="3">
        <f t="shared" si="7"/>
        <v>124</v>
      </c>
      <c r="B153" s="4">
        <f t="shared" si="8"/>
        <v>44652</v>
      </c>
      <c r="C153" s="9">
        <f t="shared" si="9"/>
        <v>0.085</v>
      </c>
      <c r="D153" s="5">
        <f t="shared" si="10"/>
        <v>1410.05</v>
      </c>
      <c r="E153" s="7"/>
      <c r="F153" s="5">
        <f t="shared" si="11"/>
        <v>467.06</v>
      </c>
      <c r="G153" s="5">
        <f t="shared" si="12"/>
        <v>942.99</v>
      </c>
      <c r="H153" s="5">
        <f t="shared" si="13"/>
        <v>64995.26999999994</v>
      </c>
      <c r="I153" s="10">
        <f>IF(A153="","",SUM(F$30:F153))</f>
        <v>82419.47000000002</v>
      </c>
      <c r="J153" s="10">
        <f>IF(A153="","",SUM(G$30:G153))</f>
        <v>85004.73000000003</v>
      </c>
    </row>
    <row r="154" spans="1:10" ht="12.75">
      <c r="A154" s="3">
        <f t="shared" si="7"/>
        <v>125</v>
      </c>
      <c r="B154" s="4">
        <f t="shared" si="8"/>
        <v>44682</v>
      </c>
      <c r="C154" s="9">
        <f t="shared" si="9"/>
        <v>0.085</v>
      </c>
      <c r="D154" s="5">
        <f t="shared" si="10"/>
        <v>1410.05</v>
      </c>
      <c r="E154" s="7"/>
      <c r="F154" s="5">
        <f t="shared" si="11"/>
        <v>460.38</v>
      </c>
      <c r="G154" s="5">
        <f t="shared" si="12"/>
        <v>949.67</v>
      </c>
      <c r="H154" s="5">
        <f t="shared" si="13"/>
        <v>64045.59999999994</v>
      </c>
      <c r="I154" s="10">
        <f>IF(A154="","",SUM(F$30:F154))</f>
        <v>82879.85000000002</v>
      </c>
      <c r="J154" s="10">
        <f>IF(A154="","",SUM(G$30:G154))</f>
        <v>85954.40000000002</v>
      </c>
    </row>
    <row r="155" spans="1:10" ht="12.75">
      <c r="A155" s="3">
        <f t="shared" si="7"/>
        <v>126</v>
      </c>
      <c r="B155" s="4">
        <f t="shared" si="8"/>
        <v>44713</v>
      </c>
      <c r="C155" s="9">
        <f t="shared" si="9"/>
        <v>0.085</v>
      </c>
      <c r="D155" s="5">
        <f t="shared" si="10"/>
        <v>1410.05</v>
      </c>
      <c r="E155" s="7"/>
      <c r="F155" s="5">
        <f t="shared" si="11"/>
        <v>453.66</v>
      </c>
      <c r="G155" s="5">
        <f t="shared" si="12"/>
        <v>956.3899999999999</v>
      </c>
      <c r="H155" s="5">
        <f t="shared" si="13"/>
        <v>63089.20999999994</v>
      </c>
      <c r="I155" s="10">
        <f>IF(A155="","",SUM(F$30:F155))</f>
        <v>83333.51000000002</v>
      </c>
      <c r="J155" s="10">
        <f>IF(A155="","",SUM(G$30:G155))</f>
        <v>86910.79000000002</v>
      </c>
    </row>
    <row r="156" spans="1:10" ht="12.75">
      <c r="A156" s="3">
        <f t="shared" si="7"/>
        <v>127</v>
      </c>
      <c r="B156" s="4">
        <f t="shared" si="8"/>
        <v>44743</v>
      </c>
      <c r="C156" s="9">
        <f t="shared" si="9"/>
        <v>0.085</v>
      </c>
      <c r="D156" s="5">
        <f t="shared" si="10"/>
        <v>1410.05</v>
      </c>
      <c r="E156" s="7"/>
      <c r="F156" s="5">
        <f t="shared" si="11"/>
        <v>446.88</v>
      </c>
      <c r="G156" s="5">
        <f t="shared" si="12"/>
        <v>963.17</v>
      </c>
      <c r="H156" s="5">
        <f t="shared" si="13"/>
        <v>62126.03999999994</v>
      </c>
      <c r="I156" s="10">
        <f>IF(A156="","",SUM(F$30:F156))</f>
        <v>83780.39000000003</v>
      </c>
      <c r="J156" s="10">
        <f>IF(A156="","",SUM(G$30:G156))</f>
        <v>87873.96000000002</v>
      </c>
    </row>
    <row r="157" spans="1:10" ht="12.75">
      <c r="A157" s="3">
        <f t="shared" si="7"/>
        <v>128</v>
      </c>
      <c r="B157" s="4">
        <f t="shared" si="8"/>
        <v>44774</v>
      </c>
      <c r="C157" s="9">
        <f t="shared" si="9"/>
        <v>0.085</v>
      </c>
      <c r="D157" s="5">
        <f t="shared" si="10"/>
        <v>1410.05</v>
      </c>
      <c r="E157" s="7"/>
      <c r="F157" s="5">
        <f t="shared" si="11"/>
        <v>440.06</v>
      </c>
      <c r="G157" s="5">
        <f t="shared" si="12"/>
        <v>969.99</v>
      </c>
      <c r="H157" s="5">
        <f t="shared" si="13"/>
        <v>61156.049999999945</v>
      </c>
      <c r="I157" s="10">
        <f>IF(A157="","",SUM(F$30:F157))</f>
        <v>84220.45000000003</v>
      </c>
      <c r="J157" s="10">
        <f>IF(A157="","",SUM(G$30:G157))</f>
        <v>88843.95000000003</v>
      </c>
    </row>
    <row r="158" spans="1:10" ht="12.75">
      <c r="A158" s="3">
        <f aca="true" t="shared" si="14" ref="A158:A221">IF(A157&gt;=nper,"",A157+1)</f>
        <v>129</v>
      </c>
      <c r="B158" s="4">
        <f aca="true" t="shared" si="15" ref="B158:B221">IF(A158="","",DATE(YEAR(fpdate),MONTH(fpdate)+(A158-1),DAY(fpdate)))</f>
        <v>44805</v>
      </c>
      <c r="C158" s="9">
        <f aca="true" t="shared" si="16" ref="C158:C221">IF(A158="","",IF(A158&lt;$D$16*12,$D$8,MIN($D$19,$D$8+$D$18*ROUNDUP((A158-$D$16*12)/$D$17,0))))</f>
        <v>0.085</v>
      </c>
      <c r="D158" s="5">
        <f aca="true" t="shared" si="17" ref="D158:D221">IF(A158="","",MIN(ROUND(IF(C158=$D$8,$D$11,IF(C158=C157,D157,-PMT(C158/12,nper-A158+1,H157))),2),H157+ROUND(C158/12*H157,2)))</f>
        <v>1410.05</v>
      </c>
      <c r="E158" s="7"/>
      <c r="F158" s="5">
        <f aca="true" t="shared" si="18" ref="F158:F221">IF(A158="","",ROUND(C158/12*H157,2))</f>
        <v>433.19</v>
      </c>
      <c r="G158" s="5">
        <f aca="true" t="shared" si="19" ref="G158:G221">IF(A158="","",D158-F158+E158)</f>
        <v>976.8599999999999</v>
      </c>
      <c r="H158" s="5">
        <f aca="true" t="shared" si="20" ref="H158:H221">IF(A158="","",H157-G158)</f>
        <v>60179.189999999944</v>
      </c>
      <c r="I158" s="10">
        <f>IF(A158="","",SUM(F$30:F158))</f>
        <v>84653.64000000003</v>
      </c>
      <c r="J158" s="10">
        <f>IF(A158="","",SUM(G$30:G158))</f>
        <v>89820.81000000003</v>
      </c>
    </row>
    <row r="159" spans="1:10" ht="12.75">
      <c r="A159" s="3">
        <f t="shared" si="14"/>
        <v>130</v>
      </c>
      <c r="B159" s="4">
        <f t="shared" si="15"/>
        <v>44835</v>
      </c>
      <c r="C159" s="9">
        <f t="shared" si="16"/>
        <v>0.085</v>
      </c>
      <c r="D159" s="5">
        <f t="shared" si="17"/>
        <v>1410.05</v>
      </c>
      <c r="E159" s="7"/>
      <c r="F159" s="5">
        <f t="shared" si="18"/>
        <v>426.27</v>
      </c>
      <c r="G159" s="5">
        <f t="shared" si="19"/>
        <v>983.78</v>
      </c>
      <c r="H159" s="5">
        <f t="shared" si="20"/>
        <v>59195.409999999945</v>
      </c>
      <c r="I159" s="10">
        <f>IF(A159="","",SUM(F$30:F159))</f>
        <v>85079.91000000003</v>
      </c>
      <c r="J159" s="10">
        <f>IF(A159="","",SUM(G$30:G159))</f>
        <v>90804.59000000003</v>
      </c>
    </row>
    <row r="160" spans="1:10" ht="12.75">
      <c r="A160" s="3">
        <f t="shared" si="14"/>
        <v>131</v>
      </c>
      <c r="B160" s="4">
        <f t="shared" si="15"/>
        <v>44866</v>
      </c>
      <c r="C160" s="9">
        <f t="shared" si="16"/>
        <v>0.085</v>
      </c>
      <c r="D160" s="5">
        <f t="shared" si="17"/>
        <v>1410.05</v>
      </c>
      <c r="E160" s="7"/>
      <c r="F160" s="5">
        <f t="shared" si="18"/>
        <v>419.3</v>
      </c>
      <c r="G160" s="5">
        <f t="shared" si="19"/>
        <v>990.75</v>
      </c>
      <c r="H160" s="5">
        <f t="shared" si="20"/>
        <v>58204.659999999945</v>
      </c>
      <c r="I160" s="10">
        <f>IF(A160="","",SUM(F$30:F160))</f>
        <v>85499.21000000004</v>
      </c>
      <c r="J160" s="10">
        <f>IF(A160="","",SUM(G$30:G160))</f>
        <v>91795.34000000003</v>
      </c>
    </row>
    <row r="161" spans="1:10" ht="12.75">
      <c r="A161" s="3">
        <f t="shared" si="14"/>
        <v>132</v>
      </c>
      <c r="B161" s="4">
        <f t="shared" si="15"/>
        <v>44896</v>
      </c>
      <c r="C161" s="9">
        <f t="shared" si="16"/>
        <v>0.085</v>
      </c>
      <c r="D161" s="5">
        <f t="shared" si="17"/>
        <v>1410.05</v>
      </c>
      <c r="E161" s="7"/>
      <c r="F161" s="5">
        <f t="shared" si="18"/>
        <v>412.28</v>
      </c>
      <c r="G161" s="5">
        <f t="shared" si="19"/>
        <v>997.77</v>
      </c>
      <c r="H161" s="5">
        <f t="shared" si="20"/>
        <v>57206.88999999995</v>
      </c>
      <c r="I161" s="10">
        <f>IF(A161="","",SUM(F$30:F161))</f>
        <v>85911.49000000003</v>
      </c>
      <c r="J161" s="10">
        <f>IF(A161="","",SUM(G$30:G161))</f>
        <v>92793.11000000003</v>
      </c>
    </row>
    <row r="162" spans="1:10" ht="12.75">
      <c r="A162" s="3">
        <f t="shared" si="14"/>
        <v>133</v>
      </c>
      <c r="B162" s="4">
        <f t="shared" si="15"/>
        <v>44927</v>
      </c>
      <c r="C162" s="9">
        <f t="shared" si="16"/>
        <v>0.0875</v>
      </c>
      <c r="D162" s="5">
        <f t="shared" si="17"/>
        <v>1416.81</v>
      </c>
      <c r="E162" s="7"/>
      <c r="F162" s="5">
        <f t="shared" si="18"/>
        <v>417.13</v>
      </c>
      <c r="G162" s="5">
        <f t="shared" si="19"/>
        <v>999.68</v>
      </c>
      <c r="H162" s="5">
        <f t="shared" si="20"/>
        <v>56207.20999999995</v>
      </c>
      <c r="I162" s="10">
        <f>IF(A162="","",SUM(F$30:F162))</f>
        <v>86328.62000000004</v>
      </c>
      <c r="J162" s="10">
        <f>IF(A162="","",SUM(G$30:G162))</f>
        <v>93792.79000000002</v>
      </c>
    </row>
    <row r="163" spans="1:10" ht="12.75">
      <c r="A163" s="3">
        <f t="shared" si="14"/>
        <v>134</v>
      </c>
      <c r="B163" s="4">
        <f t="shared" si="15"/>
        <v>44958</v>
      </c>
      <c r="C163" s="9">
        <f t="shared" si="16"/>
        <v>0.0875</v>
      </c>
      <c r="D163" s="5">
        <f t="shared" si="17"/>
        <v>1416.81</v>
      </c>
      <c r="E163" s="7"/>
      <c r="F163" s="5">
        <f t="shared" si="18"/>
        <v>409.84</v>
      </c>
      <c r="G163" s="5">
        <f t="shared" si="19"/>
        <v>1006.97</v>
      </c>
      <c r="H163" s="5">
        <f t="shared" si="20"/>
        <v>55200.23999999995</v>
      </c>
      <c r="I163" s="10">
        <f>IF(A163="","",SUM(F$30:F163))</f>
        <v>86738.46000000004</v>
      </c>
      <c r="J163" s="10">
        <f>IF(A163="","",SUM(G$30:G163))</f>
        <v>94799.76000000002</v>
      </c>
    </row>
    <row r="164" spans="1:10" ht="12.75">
      <c r="A164" s="3">
        <f t="shared" si="14"/>
        <v>135</v>
      </c>
      <c r="B164" s="4">
        <f t="shared" si="15"/>
        <v>44986</v>
      </c>
      <c r="C164" s="9">
        <f t="shared" si="16"/>
        <v>0.0875</v>
      </c>
      <c r="D164" s="5">
        <f t="shared" si="17"/>
        <v>1416.81</v>
      </c>
      <c r="E164" s="7"/>
      <c r="F164" s="5">
        <f t="shared" si="18"/>
        <v>402.5</v>
      </c>
      <c r="G164" s="5">
        <f t="shared" si="19"/>
        <v>1014.31</v>
      </c>
      <c r="H164" s="5">
        <f t="shared" si="20"/>
        <v>54185.92999999995</v>
      </c>
      <c r="I164" s="10">
        <f>IF(A164="","",SUM(F$30:F164))</f>
        <v>87140.96000000004</v>
      </c>
      <c r="J164" s="10">
        <f>IF(A164="","",SUM(G$30:G164))</f>
        <v>95814.07000000002</v>
      </c>
    </row>
    <row r="165" spans="1:10" ht="12.75">
      <c r="A165" s="3">
        <f t="shared" si="14"/>
        <v>136</v>
      </c>
      <c r="B165" s="4">
        <f t="shared" si="15"/>
        <v>45017</v>
      </c>
      <c r="C165" s="9">
        <f t="shared" si="16"/>
        <v>0.0875</v>
      </c>
      <c r="D165" s="5">
        <f t="shared" si="17"/>
        <v>1416.81</v>
      </c>
      <c r="E165" s="7"/>
      <c r="F165" s="5">
        <f t="shared" si="18"/>
        <v>395.11</v>
      </c>
      <c r="G165" s="5">
        <f t="shared" si="19"/>
        <v>1021.6999999999999</v>
      </c>
      <c r="H165" s="5">
        <f t="shared" si="20"/>
        <v>53164.22999999995</v>
      </c>
      <c r="I165" s="10">
        <f>IF(A165="","",SUM(F$30:F165))</f>
        <v>87536.07000000004</v>
      </c>
      <c r="J165" s="10">
        <f>IF(A165="","",SUM(G$30:G165))</f>
        <v>96835.77000000002</v>
      </c>
    </row>
    <row r="166" spans="1:10" ht="12.75">
      <c r="A166" s="3">
        <f t="shared" si="14"/>
        <v>137</v>
      </c>
      <c r="B166" s="4">
        <f t="shared" si="15"/>
        <v>45047</v>
      </c>
      <c r="C166" s="9">
        <f t="shared" si="16"/>
        <v>0.0875</v>
      </c>
      <c r="D166" s="5">
        <f t="shared" si="17"/>
        <v>1416.81</v>
      </c>
      <c r="E166" s="7"/>
      <c r="F166" s="5">
        <f t="shared" si="18"/>
        <v>387.66</v>
      </c>
      <c r="G166" s="5">
        <f t="shared" si="19"/>
        <v>1029.1499999999999</v>
      </c>
      <c r="H166" s="5">
        <f t="shared" si="20"/>
        <v>52135.07999999995</v>
      </c>
      <c r="I166" s="10">
        <f>IF(A166="","",SUM(F$30:F166))</f>
        <v>87923.73000000004</v>
      </c>
      <c r="J166" s="10">
        <f>IF(A166="","",SUM(G$30:G166))</f>
        <v>97864.92000000001</v>
      </c>
    </row>
    <row r="167" spans="1:10" ht="12.75">
      <c r="A167" s="3">
        <f t="shared" si="14"/>
        <v>138</v>
      </c>
      <c r="B167" s="4">
        <f t="shared" si="15"/>
        <v>45078</v>
      </c>
      <c r="C167" s="9">
        <f t="shared" si="16"/>
        <v>0.0875</v>
      </c>
      <c r="D167" s="5">
        <f t="shared" si="17"/>
        <v>1416.81</v>
      </c>
      <c r="E167" s="7"/>
      <c r="F167" s="5">
        <f t="shared" si="18"/>
        <v>380.15</v>
      </c>
      <c r="G167" s="5">
        <f t="shared" si="19"/>
        <v>1036.6599999999999</v>
      </c>
      <c r="H167" s="5">
        <f t="shared" si="20"/>
        <v>51098.419999999955</v>
      </c>
      <c r="I167" s="10">
        <f>IF(A167="","",SUM(F$30:F167))</f>
        <v>88303.88000000003</v>
      </c>
      <c r="J167" s="10">
        <f>IF(A167="","",SUM(G$30:G167))</f>
        <v>98901.58000000002</v>
      </c>
    </row>
    <row r="168" spans="1:10" ht="12.75">
      <c r="A168" s="3">
        <f t="shared" si="14"/>
        <v>139</v>
      </c>
      <c r="B168" s="4">
        <f t="shared" si="15"/>
        <v>45108</v>
      </c>
      <c r="C168" s="9">
        <f t="shared" si="16"/>
        <v>0.0875</v>
      </c>
      <c r="D168" s="5">
        <f t="shared" si="17"/>
        <v>1416.81</v>
      </c>
      <c r="E168" s="7"/>
      <c r="F168" s="5">
        <f t="shared" si="18"/>
        <v>372.59</v>
      </c>
      <c r="G168" s="5">
        <f t="shared" si="19"/>
        <v>1044.22</v>
      </c>
      <c r="H168" s="5">
        <f t="shared" si="20"/>
        <v>50054.19999999995</v>
      </c>
      <c r="I168" s="10">
        <f>IF(A168="","",SUM(F$30:F168))</f>
        <v>88676.47000000003</v>
      </c>
      <c r="J168" s="10">
        <f>IF(A168="","",SUM(G$30:G168))</f>
        <v>99945.80000000002</v>
      </c>
    </row>
    <row r="169" spans="1:10" ht="12.75">
      <c r="A169" s="3">
        <f t="shared" si="14"/>
        <v>140</v>
      </c>
      <c r="B169" s="4">
        <f t="shared" si="15"/>
        <v>45139</v>
      </c>
      <c r="C169" s="9">
        <f t="shared" si="16"/>
        <v>0.0875</v>
      </c>
      <c r="D169" s="5">
        <f t="shared" si="17"/>
        <v>1416.81</v>
      </c>
      <c r="E169" s="7"/>
      <c r="F169" s="5">
        <f t="shared" si="18"/>
        <v>364.98</v>
      </c>
      <c r="G169" s="5">
        <f t="shared" si="19"/>
        <v>1051.83</v>
      </c>
      <c r="H169" s="5">
        <f t="shared" si="20"/>
        <v>49002.36999999995</v>
      </c>
      <c r="I169" s="10">
        <f>IF(A169="","",SUM(F$30:F169))</f>
        <v>89041.45000000003</v>
      </c>
      <c r="J169" s="10">
        <f>IF(A169="","",SUM(G$30:G169))</f>
        <v>100997.63000000002</v>
      </c>
    </row>
    <row r="170" spans="1:10" ht="12.75">
      <c r="A170" s="3">
        <f t="shared" si="14"/>
        <v>141</v>
      </c>
      <c r="B170" s="4">
        <f t="shared" si="15"/>
        <v>45170</v>
      </c>
      <c r="C170" s="9">
        <f t="shared" si="16"/>
        <v>0.0875</v>
      </c>
      <c r="D170" s="5">
        <f t="shared" si="17"/>
        <v>1416.81</v>
      </c>
      <c r="E170" s="7"/>
      <c r="F170" s="5">
        <f t="shared" si="18"/>
        <v>357.31</v>
      </c>
      <c r="G170" s="5">
        <f t="shared" si="19"/>
        <v>1059.5</v>
      </c>
      <c r="H170" s="5">
        <f t="shared" si="20"/>
        <v>47942.86999999995</v>
      </c>
      <c r="I170" s="10">
        <f>IF(A170="","",SUM(F$30:F170))</f>
        <v>89398.76000000002</v>
      </c>
      <c r="J170" s="10">
        <f>IF(A170="","",SUM(G$30:G170))</f>
        <v>102057.13000000002</v>
      </c>
    </row>
    <row r="171" spans="1:10" ht="12.75">
      <c r="A171" s="3">
        <f t="shared" si="14"/>
        <v>142</v>
      </c>
      <c r="B171" s="4">
        <f t="shared" si="15"/>
        <v>45200</v>
      </c>
      <c r="C171" s="9">
        <f t="shared" si="16"/>
        <v>0.0875</v>
      </c>
      <c r="D171" s="5">
        <f t="shared" si="17"/>
        <v>1416.81</v>
      </c>
      <c r="E171" s="7"/>
      <c r="F171" s="5">
        <f t="shared" si="18"/>
        <v>349.58</v>
      </c>
      <c r="G171" s="5">
        <f t="shared" si="19"/>
        <v>1067.23</v>
      </c>
      <c r="H171" s="5">
        <f t="shared" si="20"/>
        <v>46875.63999999995</v>
      </c>
      <c r="I171" s="10">
        <f>IF(A171="","",SUM(F$30:F171))</f>
        <v>89748.34000000003</v>
      </c>
      <c r="J171" s="10">
        <f>IF(A171="","",SUM(G$30:G171))</f>
        <v>103124.36000000002</v>
      </c>
    </row>
    <row r="172" spans="1:10" ht="12.75">
      <c r="A172" s="3">
        <f t="shared" si="14"/>
        <v>143</v>
      </c>
      <c r="B172" s="4">
        <f t="shared" si="15"/>
        <v>45231</v>
      </c>
      <c r="C172" s="9">
        <f t="shared" si="16"/>
        <v>0.0875</v>
      </c>
      <c r="D172" s="5">
        <f t="shared" si="17"/>
        <v>1416.81</v>
      </c>
      <c r="E172" s="7"/>
      <c r="F172" s="5">
        <f t="shared" si="18"/>
        <v>341.8</v>
      </c>
      <c r="G172" s="5">
        <f t="shared" si="19"/>
        <v>1075.01</v>
      </c>
      <c r="H172" s="5">
        <f t="shared" si="20"/>
        <v>45800.62999999995</v>
      </c>
      <c r="I172" s="10">
        <f>IF(A172="","",SUM(F$30:F172))</f>
        <v>90090.14000000003</v>
      </c>
      <c r="J172" s="10">
        <f>IF(A172="","",SUM(G$30:G172))</f>
        <v>104199.37000000001</v>
      </c>
    </row>
    <row r="173" spans="1:10" ht="12.75">
      <c r="A173" s="3">
        <f t="shared" si="14"/>
        <v>144</v>
      </c>
      <c r="B173" s="4">
        <f t="shared" si="15"/>
        <v>45261</v>
      </c>
      <c r="C173" s="9">
        <f t="shared" si="16"/>
        <v>0.0875</v>
      </c>
      <c r="D173" s="5">
        <f t="shared" si="17"/>
        <v>1416.81</v>
      </c>
      <c r="E173" s="7"/>
      <c r="F173" s="5">
        <f t="shared" si="18"/>
        <v>333.96</v>
      </c>
      <c r="G173" s="5">
        <f t="shared" si="19"/>
        <v>1082.85</v>
      </c>
      <c r="H173" s="5">
        <f t="shared" si="20"/>
        <v>44717.77999999995</v>
      </c>
      <c r="I173" s="10">
        <f>IF(A173="","",SUM(F$30:F173))</f>
        <v>90424.10000000003</v>
      </c>
      <c r="J173" s="10">
        <f>IF(A173="","",SUM(G$30:G173))</f>
        <v>105282.22000000002</v>
      </c>
    </row>
    <row r="174" spans="1:10" ht="12.75">
      <c r="A174" s="3">
        <f t="shared" si="14"/>
        <v>145</v>
      </c>
      <c r="B174" s="4">
        <f t="shared" si="15"/>
        <v>45292</v>
      </c>
      <c r="C174" s="9">
        <f t="shared" si="16"/>
        <v>0.09</v>
      </c>
      <c r="D174" s="5">
        <f t="shared" si="17"/>
        <v>1422.01</v>
      </c>
      <c r="E174" s="7"/>
      <c r="F174" s="5">
        <f t="shared" si="18"/>
        <v>335.38</v>
      </c>
      <c r="G174" s="5">
        <f t="shared" si="19"/>
        <v>1086.63</v>
      </c>
      <c r="H174" s="5">
        <f t="shared" si="20"/>
        <v>43631.14999999995</v>
      </c>
      <c r="I174" s="10">
        <f>IF(A174="","",SUM(F$30:F174))</f>
        <v>90759.48000000004</v>
      </c>
      <c r="J174" s="10">
        <f>IF(A174="","",SUM(G$30:G174))</f>
        <v>106368.85000000002</v>
      </c>
    </row>
    <row r="175" spans="1:10" ht="12.75">
      <c r="A175" s="3">
        <f t="shared" si="14"/>
        <v>146</v>
      </c>
      <c r="B175" s="4">
        <f t="shared" si="15"/>
        <v>45323</v>
      </c>
      <c r="C175" s="9">
        <f t="shared" si="16"/>
        <v>0.09</v>
      </c>
      <c r="D175" s="5">
        <f t="shared" si="17"/>
        <v>1422.01</v>
      </c>
      <c r="E175" s="7"/>
      <c r="F175" s="5">
        <f t="shared" si="18"/>
        <v>327.23</v>
      </c>
      <c r="G175" s="5">
        <f t="shared" si="19"/>
        <v>1094.78</v>
      </c>
      <c r="H175" s="5">
        <f t="shared" si="20"/>
        <v>42536.36999999995</v>
      </c>
      <c r="I175" s="10">
        <f>IF(A175="","",SUM(F$30:F175))</f>
        <v>91086.71000000004</v>
      </c>
      <c r="J175" s="10">
        <f>IF(A175="","",SUM(G$30:G175))</f>
        <v>107463.63000000002</v>
      </c>
    </row>
    <row r="176" spans="1:10" ht="12.75">
      <c r="A176" s="3">
        <f t="shared" si="14"/>
        <v>147</v>
      </c>
      <c r="B176" s="4">
        <f t="shared" si="15"/>
        <v>45352</v>
      </c>
      <c r="C176" s="9">
        <f t="shared" si="16"/>
        <v>0.09</v>
      </c>
      <c r="D176" s="5">
        <f t="shared" si="17"/>
        <v>1422.01</v>
      </c>
      <c r="E176" s="7"/>
      <c r="F176" s="5">
        <f t="shared" si="18"/>
        <v>319.02</v>
      </c>
      <c r="G176" s="5">
        <f t="shared" si="19"/>
        <v>1102.99</v>
      </c>
      <c r="H176" s="5">
        <f t="shared" si="20"/>
        <v>41433.379999999954</v>
      </c>
      <c r="I176" s="10">
        <f>IF(A176="","",SUM(F$30:F176))</f>
        <v>91405.73000000004</v>
      </c>
      <c r="J176" s="10">
        <f>IF(A176="","",SUM(G$30:G176))</f>
        <v>108566.62000000002</v>
      </c>
    </row>
    <row r="177" spans="1:10" ht="12.75">
      <c r="A177" s="3">
        <f t="shared" si="14"/>
        <v>148</v>
      </c>
      <c r="B177" s="4">
        <f t="shared" si="15"/>
        <v>45383</v>
      </c>
      <c r="C177" s="9">
        <f t="shared" si="16"/>
        <v>0.09</v>
      </c>
      <c r="D177" s="5">
        <f t="shared" si="17"/>
        <v>1422.01</v>
      </c>
      <c r="E177" s="7"/>
      <c r="F177" s="5">
        <f t="shared" si="18"/>
        <v>310.75</v>
      </c>
      <c r="G177" s="5">
        <f t="shared" si="19"/>
        <v>1111.26</v>
      </c>
      <c r="H177" s="5">
        <f t="shared" si="20"/>
        <v>40322.11999999995</v>
      </c>
      <c r="I177" s="10">
        <f>IF(A177="","",SUM(F$30:F177))</f>
        <v>91716.48000000004</v>
      </c>
      <c r="J177" s="10">
        <f>IF(A177="","",SUM(G$30:G177))</f>
        <v>109677.88000000002</v>
      </c>
    </row>
    <row r="178" spans="1:10" ht="12.75">
      <c r="A178" s="3">
        <f t="shared" si="14"/>
        <v>149</v>
      </c>
      <c r="B178" s="4">
        <f t="shared" si="15"/>
        <v>45413</v>
      </c>
      <c r="C178" s="9">
        <f t="shared" si="16"/>
        <v>0.09</v>
      </c>
      <c r="D178" s="5">
        <f t="shared" si="17"/>
        <v>1422.01</v>
      </c>
      <c r="E178" s="7"/>
      <c r="F178" s="5">
        <f t="shared" si="18"/>
        <v>302.42</v>
      </c>
      <c r="G178" s="5">
        <f t="shared" si="19"/>
        <v>1119.59</v>
      </c>
      <c r="H178" s="5">
        <f t="shared" si="20"/>
        <v>39202.529999999955</v>
      </c>
      <c r="I178" s="10">
        <f>IF(A178="","",SUM(F$30:F178))</f>
        <v>92018.90000000004</v>
      </c>
      <c r="J178" s="10">
        <f>IF(A178="","",SUM(G$30:G178))</f>
        <v>110797.47000000002</v>
      </c>
    </row>
    <row r="179" spans="1:10" ht="12.75">
      <c r="A179" s="3">
        <f t="shared" si="14"/>
        <v>150</v>
      </c>
      <c r="B179" s="4">
        <f t="shared" si="15"/>
        <v>45444</v>
      </c>
      <c r="C179" s="9">
        <f t="shared" si="16"/>
        <v>0.09</v>
      </c>
      <c r="D179" s="5">
        <f t="shared" si="17"/>
        <v>1422.01</v>
      </c>
      <c r="E179" s="7"/>
      <c r="F179" s="5">
        <f t="shared" si="18"/>
        <v>294.02</v>
      </c>
      <c r="G179" s="5">
        <f t="shared" si="19"/>
        <v>1127.99</v>
      </c>
      <c r="H179" s="5">
        <f t="shared" si="20"/>
        <v>38074.53999999996</v>
      </c>
      <c r="I179" s="10">
        <f>IF(A179="","",SUM(F$30:F179))</f>
        <v>92312.92000000004</v>
      </c>
      <c r="J179" s="10">
        <f>IF(A179="","",SUM(G$30:G179))</f>
        <v>111925.46000000002</v>
      </c>
    </row>
    <row r="180" spans="1:10" ht="12.75">
      <c r="A180" s="3">
        <f t="shared" si="14"/>
        <v>151</v>
      </c>
      <c r="B180" s="4">
        <f t="shared" si="15"/>
        <v>45474</v>
      </c>
      <c r="C180" s="9">
        <f t="shared" si="16"/>
        <v>0.09</v>
      </c>
      <c r="D180" s="5">
        <f t="shared" si="17"/>
        <v>1422.01</v>
      </c>
      <c r="E180" s="7"/>
      <c r="F180" s="5">
        <f t="shared" si="18"/>
        <v>285.56</v>
      </c>
      <c r="G180" s="5">
        <f t="shared" si="19"/>
        <v>1136.45</v>
      </c>
      <c r="H180" s="5">
        <f t="shared" si="20"/>
        <v>36938.08999999996</v>
      </c>
      <c r="I180" s="10">
        <f>IF(A180="","",SUM(F$30:F180))</f>
        <v>92598.48000000004</v>
      </c>
      <c r="J180" s="10">
        <f>IF(A180="","",SUM(G$30:G180))</f>
        <v>113061.91000000002</v>
      </c>
    </row>
    <row r="181" spans="1:10" ht="12.75">
      <c r="A181" s="3">
        <f t="shared" si="14"/>
        <v>152</v>
      </c>
      <c r="B181" s="4">
        <f t="shared" si="15"/>
        <v>45505</v>
      </c>
      <c r="C181" s="9">
        <f t="shared" si="16"/>
        <v>0.09</v>
      </c>
      <c r="D181" s="5">
        <f t="shared" si="17"/>
        <v>1422.01</v>
      </c>
      <c r="E181" s="7"/>
      <c r="F181" s="5">
        <f t="shared" si="18"/>
        <v>277.04</v>
      </c>
      <c r="G181" s="5">
        <f t="shared" si="19"/>
        <v>1144.97</v>
      </c>
      <c r="H181" s="5">
        <f t="shared" si="20"/>
        <v>35793.11999999996</v>
      </c>
      <c r="I181" s="10">
        <f>IF(A181="","",SUM(F$30:F181))</f>
        <v>92875.52000000003</v>
      </c>
      <c r="J181" s="10">
        <f>IF(A181="","",SUM(G$30:G181))</f>
        <v>114206.88000000002</v>
      </c>
    </row>
    <row r="182" spans="1:10" ht="12.75">
      <c r="A182" s="3">
        <f t="shared" si="14"/>
        <v>153</v>
      </c>
      <c r="B182" s="4">
        <f t="shared" si="15"/>
        <v>45536</v>
      </c>
      <c r="C182" s="9">
        <f t="shared" si="16"/>
        <v>0.09</v>
      </c>
      <c r="D182" s="5">
        <f t="shared" si="17"/>
        <v>1422.01</v>
      </c>
      <c r="E182" s="7"/>
      <c r="F182" s="5">
        <f t="shared" si="18"/>
        <v>268.45</v>
      </c>
      <c r="G182" s="5">
        <f t="shared" si="19"/>
        <v>1153.56</v>
      </c>
      <c r="H182" s="5">
        <f t="shared" si="20"/>
        <v>34639.55999999996</v>
      </c>
      <c r="I182" s="10">
        <f>IF(A182="","",SUM(F$30:F182))</f>
        <v>93143.97000000003</v>
      </c>
      <c r="J182" s="10">
        <f>IF(A182="","",SUM(G$30:G182))</f>
        <v>115360.44000000002</v>
      </c>
    </row>
    <row r="183" spans="1:10" ht="12.75">
      <c r="A183" s="3">
        <f t="shared" si="14"/>
        <v>154</v>
      </c>
      <c r="B183" s="4">
        <f t="shared" si="15"/>
        <v>45566</v>
      </c>
      <c r="C183" s="9">
        <f t="shared" si="16"/>
        <v>0.09</v>
      </c>
      <c r="D183" s="5">
        <f t="shared" si="17"/>
        <v>1422.01</v>
      </c>
      <c r="E183" s="7"/>
      <c r="F183" s="5">
        <f t="shared" si="18"/>
        <v>259.8</v>
      </c>
      <c r="G183" s="5">
        <f t="shared" si="19"/>
        <v>1162.21</v>
      </c>
      <c r="H183" s="5">
        <f t="shared" si="20"/>
        <v>33477.34999999996</v>
      </c>
      <c r="I183" s="10">
        <f>IF(A183="","",SUM(F$30:F183))</f>
        <v>93403.77000000003</v>
      </c>
      <c r="J183" s="10">
        <f>IF(A183="","",SUM(G$30:G183))</f>
        <v>116522.65000000002</v>
      </c>
    </row>
    <row r="184" spans="1:10" ht="12.75">
      <c r="A184" s="3">
        <f t="shared" si="14"/>
        <v>155</v>
      </c>
      <c r="B184" s="4">
        <f t="shared" si="15"/>
        <v>45597</v>
      </c>
      <c r="C184" s="9">
        <f t="shared" si="16"/>
        <v>0.09</v>
      </c>
      <c r="D184" s="5">
        <f t="shared" si="17"/>
        <v>1422.01</v>
      </c>
      <c r="E184" s="7"/>
      <c r="F184" s="5">
        <f t="shared" si="18"/>
        <v>251.08</v>
      </c>
      <c r="G184" s="5">
        <f t="shared" si="19"/>
        <v>1170.93</v>
      </c>
      <c r="H184" s="5">
        <f t="shared" si="20"/>
        <v>32306.419999999962</v>
      </c>
      <c r="I184" s="10">
        <f>IF(A184="","",SUM(F$30:F184))</f>
        <v>93654.85000000003</v>
      </c>
      <c r="J184" s="10">
        <f>IF(A184="","",SUM(G$30:G184))</f>
        <v>117693.58000000002</v>
      </c>
    </row>
    <row r="185" spans="1:10" ht="12.75">
      <c r="A185" s="3">
        <f t="shared" si="14"/>
        <v>156</v>
      </c>
      <c r="B185" s="4">
        <f t="shared" si="15"/>
        <v>45627</v>
      </c>
      <c r="C185" s="9">
        <f t="shared" si="16"/>
        <v>0.09</v>
      </c>
      <c r="D185" s="5">
        <f t="shared" si="17"/>
        <v>1422.01</v>
      </c>
      <c r="E185" s="7"/>
      <c r="F185" s="5">
        <f t="shared" si="18"/>
        <v>242.3</v>
      </c>
      <c r="G185" s="5">
        <f t="shared" si="19"/>
        <v>1179.71</v>
      </c>
      <c r="H185" s="5">
        <f t="shared" si="20"/>
        <v>31126.709999999963</v>
      </c>
      <c r="I185" s="10">
        <f>IF(A185="","",SUM(F$30:F185))</f>
        <v>93897.15000000004</v>
      </c>
      <c r="J185" s="10">
        <f>IF(A185="","",SUM(G$30:G185))</f>
        <v>118873.29000000002</v>
      </c>
    </row>
    <row r="186" spans="1:10" ht="12.75">
      <c r="A186" s="3">
        <f t="shared" si="14"/>
        <v>157</v>
      </c>
      <c r="B186" s="4">
        <f t="shared" si="15"/>
        <v>45658</v>
      </c>
      <c r="C186" s="9">
        <f t="shared" si="16"/>
        <v>0.0925</v>
      </c>
      <c r="D186" s="5">
        <f t="shared" si="17"/>
        <v>1425.59</v>
      </c>
      <c r="E186" s="7"/>
      <c r="F186" s="5">
        <f t="shared" si="18"/>
        <v>239.94</v>
      </c>
      <c r="G186" s="5">
        <f t="shared" si="19"/>
        <v>1185.6499999999999</v>
      </c>
      <c r="H186" s="5">
        <f t="shared" si="20"/>
        <v>29941.05999999996</v>
      </c>
      <c r="I186" s="10">
        <f>IF(A186="","",SUM(F$30:F186))</f>
        <v>94137.09000000004</v>
      </c>
      <c r="J186" s="10">
        <f>IF(A186="","",SUM(G$30:G186))</f>
        <v>120058.94000000002</v>
      </c>
    </row>
    <row r="187" spans="1:10" ht="12.75">
      <c r="A187" s="3">
        <f t="shared" si="14"/>
        <v>158</v>
      </c>
      <c r="B187" s="4">
        <f t="shared" si="15"/>
        <v>45689</v>
      </c>
      <c r="C187" s="9">
        <f t="shared" si="16"/>
        <v>0.0925</v>
      </c>
      <c r="D187" s="5">
        <f t="shared" si="17"/>
        <v>1425.59</v>
      </c>
      <c r="E187" s="7"/>
      <c r="F187" s="5">
        <f t="shared" si="18"/>
        <v>230.8</v>
      </c>
      <c r="G187" s="5">
        <f t="shared" si="19"/>
        <v>1194.79</v>
      </c>
      <c r="H187" s="5">
        <f t="shared" si="20"/>
        <v>28746.26999999996</v>
      </c>
      <c r="I187" s="10">
        <f>IF(A187="","",SUM(F$30:F187))</f>
        <v>94367.89000000004</v>
      </c>
      <c r="J187" s="10">
        <f>IF(A187="","",SUM(G$30:G187))</f>
        <v>121253.73000000001</v>
      </c>
    </row>
    <row r="188" spans="1:10" ht="12.75">
      <c r="A188" s="3">
        <f t="shared" si="14"/>
        <v>159</v>
      </c>
      <c r="B188" s="4">
        <f t="shared" si="15"/>
        <v>45717</v>
      </c>
      <c r="C188" s="9">
        <f t="shared" si="16"/>
        <v>0.0925</v>
      </c>
      <c r="D188" s="5">
        <f t="shared" si="17"/>
        <v>1425.59</v>
      </c>
      <c r="E188" s="7"/>
      <c r="F188" s="5">
        <f t="shared" si="18"/>
        <v>221.59</v>
      </c>
      <c r="G188" s="5">
        <f t="shared" si="19"/>
        <v>1204</v>
      </c>
      <c r="H188" s="5">
        <f t="shared" si="20"/>
        <v>27542.26999999996</v>
      </c>
      <c r="I188" s="10">
        <f>IF(A188="","",SUM(F$30:F188))</f>
        <v>94589.48000000004</v>
      </c>
      <c r="J188" s="10">
        <f>IF(A188="","",SUM(G$30:G188))</f>
        <v>122457.73000000001</v>
      </c>
    </row>
    <row r="189" spans="1:10" ht="12.75">
      <c r="A189" s="3">
        <f t="shared" si="14"/>
        <v>160</v>
      </c>
      <c r="B189" s="4">
        <f t="shared" si="15"/>
        <v>45748</v>
      </c>
      <c r="C189" s="9">
        <f t="shared" si="16"/>
        <v>0.0925</v>
      </c>
      <c r="D189" s="5">
        <f t="shared" si="17"/>
        <v>1425.59</v>
      </c>
      <c r="E189" s="7"/>
      <c r="F189" s="5">
        <f t="shared" si="18"/>
        <v>212.3</v>
      </c>
      <c r="G189" s="5">
        <f t="shared" si="19"/>
        <v>1213.29</v>
      </c>
      <c r="H189" s="5">
        <f t="shared" si="20"/>
        <v>26328.97999999996</v>
      </c>
      <c r="I189" s="10">
        <f>IF(A189="","",SUM(F$30:F189))</f>
        <v>94801.78000000004</v>
      </c>
      <c r="J189" s="10">
        <f>IF(A189="","",SUM(G$30:G189))</f>
        <v>123671.02</v>
      </c>
    </row>
    <row r="190" spans="1:10" ht="12.75">
      <c r="A190" s="3">
        <f t="shared" si="14"/>
        <v>161</v>
      </c>
      <c r="B190" s="4">
        <f t="shared" si="15"/>
        <v>45778</v>
      </c>
      <c r="C190" s="9">
        <f t="shared" si="16"/>
        <v>0.0925</v>
      </c>
      <c r="D190" s="5">
        <f t="shared" si="17"/>
        <v>1425.59</v>
      </c>
      <c r="E190" s="7"/>
      <c r="F190" s="5">
        <f t="shared" si="18"/>
        <v>202.95</v>
      </c>
      <c r="G190" s="5">
        <f t="shared" si="19"/>
        <v>1222.6399999999999</v>
      </c>
      <c r="H190" s="5">
        <f t="shared" si="20"/>
        <v>25106.33999999996</v>
      </c>
      <c r="I190" s="10">
        <f>IF(A190="","",SUM(F$30:F190))</f>
        <v>95004.73000000004</v>
      </c>
      <c r="J190" s="10">
        <f>IF(A190="","",SUM(G$30:G190))</f>
        <v>124893.66</v>
      </c>
    </row>
    <row r="191" spans="1:10" ht="12.75">
      <c r="A191" s="3">
        <f t="shared" si="14"/>
        <v>162</v>
      </c>
      <c r="B191" s="4">
        <f t="shared" si="15"/>
        <v>45809</v>
      </c>
      <c r="C191" s="9">
        <f t="shared" si="16"/>
        <v>0.0925</v>
      </c>
      <c r="D191" s="5">
        <f t="shared" si="17"/>
        <v>1425.59</v>
      </c>
      <c r="E191" s="7"/>
      <c r="F191" s="5">
        <f t="shared" si="18"/>
        <v>193.53</v>
      </c>
      <c r="G191" s="5">
        <f t="shared" si="19"/>
        <v>1232.06</v>
      </c>
      <c r="H191" s="5">
        <f t="shared" si="20"/>
        <v>23874.27999999996</v>
      </c>
      <c r="I191" s="10">
        <f>IF(A191="","",SUM(F$30:F191))</f>
        <v>95198.26000000004</v>
      </c>
      <c r="J191" s="10">
        <f>IF(A191="","",SUM(G$30:G191))</f>
        <v>126125.72</v>
      </c>
    </row>
    <row r="192" spans="1:10" ht="12.75">
      <c r="A192" s="3">
        <f t="shared" si="14"/>
        <v>163</v>
      </c>
      <c r="B192" s="4">
        <f t="shared" si="15"/>
        <v>45839</v>
      </c>
      <c r="C192" s="9">
        <f t="shared" si="16"/>
        <v>0.0925</v>
      </c>
      <c r="D192" s="5">
        <f t="shared" si="17"/>
        <v>1425.59</v>
      </c>
      <c r="E192" s="7"/>
      <c r="F192" s="5">
        <f t="shared" si="18"/>
        <v>184.03</v>
      </c>
      <c r="G192" s="5">
        <f t="shared" si="19"/>
        <v>1241.56</v>
      </c>
      <c r="H192" s="5">
        <f t="shared" si="20"/>
        <v>22632.719999999958</v>
      </c>
      <c r="I192" s="10">
        <f>IF(A192="","",SUM(F$30:F192))</f>
        <v>95382.29000000004</v>
      </c>
      <c r="J192" s="10">
        <f>IF(A192="","",SUM(G$30:G192))</f>
        <v>127367.28</v>
      </c>
    </row>
    <row r="193" spans="1:10" ht="12.75">
      <c r="A193" s="3">
        <f t="shared" si="14"/>
        <v>164</v>
      </c>
      <c r="B193" s="4">
        <f t="shared" si="15"/>
        <v>45870</v>
      </c>
      <c r="C193" s="9">
        <f t="shared" si="16"/>
        <v>0.0925</v>
      </c>
      <c r="D193" s="5">
        <f t="shared" si="17"/>
        <v>1425.59</v>
      </c>
      <c r="E193" s="7"/>
      <c r="F193" s="5">
        <f t="shared" si="18"/>
        <v>174.46</v>
      </c>
      <c r="G193" s="5">
        <f t="shared" si="19"/>
        <v>1251.1299999999999</v>
      </c>
      <c r="H193" s="5">
        <f t="shared" si="20"/>
        <v>21381.589999999956</v>
      </c>
      <c r="I193" s="10">
        <f>IF(A193="","",SUM(F$30:F193))</f>
        <v>95556.75000000004</v>
      </c>
      <c r="J193" s="10">
        <f>IF(A193="","",SUM(G$30:G193))</f>
        <v>128618.41</v>
      </c>
    </row>
    <row r="194" spans="1:10" ht="12.75">
      <c r="A194" s="3">
        <f t="shared" si="14"/>
        <v>165</v>
      </c>
      <c r="B194" s="4">
        <f t="shared" si="15"/>
        <v>45901</v>
      </c>
      <c r="C194" s="9">
        <f t="shared" si="16"/>
        <v>0.0925</v>
      </c>
      <c r="D194" s="5">
        <f t="shared" si="17"/>
        <v>1425.59</v>
      </c>
      <c r="E194" s="7"/>
      <c r="F194" s="5">
        <f t="shared" si="18"/>
        <v>164.82</v>
      </c>
      <c r="G194" s="5">
        <f t="shared" si="19"/>
        <v>1260.77</v>
      </c>
      <c r="H194" s="5">
        <f t="shared" si="20"/>
        <v>20120.819999999956</v>
      </c>
      <c r="I194" s="10">
        <f>IF(A194="","",SUM(F$30:F194))</f>
        <v>95721.57000000005</v>
      </c>
      <c r="J194" s="10">
        <f>IF(A194="","",SUM(G$30:G194))</f>
        <v>129879.18000000001</v>
      </c>
    </row>
    <row r="195" spans="1:10" ht="12.75">
      <c r="A195" s="3">
        <f t="shared" si="14"/>
        <v>166</v>
      </c>
      <c r="B195" s="4">
        <f t="shared" si="15"/>
        <v>45931</v>
      </c>
      <c r="C195" s="9">
        <f t="shared" si="16"/>
        <v>0.0925</v>
      </c>
      <c r="D195" s="5">
        <f t="shared" si="17"/>
        <v>1425.59</v>
      </c>
      <c r="E195" s="7"/>
      <c r="F195" s="5">
        <f t="shared" si="18"/>
        <v>155.1</v>
      </c>
      <c r="G195" s="5">
        <f t="shared" si="19"/>
        <v>1270.49</v>
      </c>
      <c r="H195" s="5">
        <f t="shared" si="20"/>
        <v>18850.329999999954</v>
      </c>
      <c r="I195" s="10">
        <f>IF(A195="","",SUM(F$30:F195))</f>
        <v>95876.67000000006</v>
      </c>
      <c r="J195" s="10">
        <f>IF(A195="","",SUM(G$30:G195))</f>
        <v>131149.67</v>
      </c>
    </row>
    <row r="196" spans="1:10" ht="12.75">
      <c r="A196" s="3">
        <f t="shared" si="14"/>
        <v>167</v>
      </c>
      <c r="B196" s="4">
        <f t="shared" si="15"/>
        <v>45962</v>
      </c>
      <c r="C196" s="9">
        <f t="shared" si="16"/>
        <v>0.0925</v>
      </c>
      <c r="D196" s="5">
        <f t="shared" si="17"/>
        <v>1425.59</v>
      </c>
      <c r="E196" s="7"/>
      <c r="F196" s="5">
        <f t="shared" si="18"/>
        <v>145.3</v>
      </c>
      <c r="G196" s="5">
        <f t="shared" si="19"/>
        <v>1280.29</v>
      </c>
      <c r="H196" s="5">
        <f t="shared" si="20"/>
        <v>17570.039999999954</v>
      </c>
      <c r="I196" s="10">
        <f>IF(A196="","",SUM(F$30:F196))</f>
        <v>96021.97000000006</v>
      </c>
      <c r="J196" s="10">
        <f>IF(A196="","",SUM(G$30:G196))</f>
        <v>132429.96000000002</v>
      </c>
    </row>
    <row r="197" spans="1:10" ht="12.75">
      <c r="A197" s="3">
        <f t="shared" si="14"/>
        <v>168</v>
      </c>
      <c r="B197" s="4">
        <f t="shared" si="15"/>
        <v>45992</v>
      </c>
      <c r="C197" s="9">
        <f t="shared" si="16"/>
        <v>0.0925</v>
      </c>
      <c r="D197" s="5">
        <f t="shared" si="17"/>
        <v>1425.59</v>
      </c>
      <c r="E197" s="7"/>
      <c r="F197" s="5">
        <f t="shared" si="18"/>
        <v>135.44</v>
      </c>
      <c r="G197" s="5">
        <f t="shared" si="19"/>
        <v>1290.1499999999999</v>
      </c>
      <c r="H197" s="5">
        <f t="shared" si="20"/>
        <v>16279.889999999954</v>
      </c>
      <c r="I197" s="10">
        <f>IF(A197="","",SUM(F$30:F197))</f>
        <v>96157.41000000006</v>
      </c>
      <c r="J197" s="10">
        <f>IF(A197="","",SUM(G$30:G197))</f>
        <v>133720.11000000002</v>
      </c>
    </row>
    <row r="198" spans="1:10" ht="12.75">
      <c r="A198" s="3">
        <f t="shared" si="14"/>
        <v>169</v>
      </c>
      <c r="B198" s="4">
        <f t="shared" si="15"/>
        <v>46023</v>
      </c>
      <c r="C198" s="9">
        <f t="shared" si="16"/>
        <v>0.095</v>
      </c>
      <c r="D198" s="5">
        <f t="shared" si="17"/>
        <v>1427.48</v>
      </c>
      <c r="E198" s="7"/>
      <c r="F198" s="5">
        <f t="shared" si="18"/>
        <v>128.88</v>
      </c>
      <c r="G198" s="5">
        <f t="shared" si="19"/>
        <v>1298.6</v>
      </c>
      <c r="H198" s="5">
        <f t="shared" si="20"/>
        <v>14981.289999999954</v>
      </c>
      <c r="I198" s="10">
        <f>IF(A198="","",SUM(F$30:F198))</f>
        <v>96286.29000000007</v>
      </c>
      <c r="J198" s="10">
        <f>IF(A198="","",SUM(G$30:G198))</f>
        <v>135018.71000000002</v>
      </c>
    </row>
    <row r="199" spans="1:10" ht="12.75">
      <c r="A199" s="3">
        <f t="shared" si="14"/>
        <v>170</v>
      </c>
      <c r="B199" s="4">
        <f t="shared" si="15"/>
        <v>46054</v>
      </c>
      <c r="C199" s="9">
        <f t="shared" si="16"/>
        <v>0.095</v>
      </c>
      <c r="D199" s="5">
        <f t="shared" si="17"/>
        <v>1427.48</v>
      </c>
      <c r="E199" s="7"/>
      <c r="F199" s="5">
        <f t="shared" si="18"/>
        <v>118.6</v>
      </c>
      <c r="G199" s="5">
        <f t="shared" si="19"/>
        <v>1308.88</v>
      </c>
      <c r="H199" s="5">
        <f t="shared" si="20"/>
        <v>13672.409999999953</v>
      </c>
      <c r="I199" s="10">
        <f>IF(A199="","",SUM(F$30:F199))</f>
        <v>96404.89000000007</v>
      </c>
      <c r="J199" s="10">
        <f>IF(A199="","",SUM(G$30:G199))</f>
        <v>136327.59000000003</v>
      </c>
    </row>
    <row r="200" spans="1:10" ht="12.75">
      <c r="A200" s="3">
        <f t="shared" si="14"/>
        <v>171</v>
      </c>
      <c r="B200" s="4">
        <f t="shared" si="15"/>
        <v>46082</v>
      </c>
      <c r="C200" s="9">
        <f t="shared" si="16"/>
        <v>0.095</v>
      </c>
      <c r="D200" s="5">
        <f t="shared" si="17"/>
        <v>1427.48</v>
      </c>
      <c r="E200" s="7"/>
      <c r="F200" s="5">
        <f t="shared" si="18"/>
        <v>108.24</v>
      </c>
      <c r="G200" s="5">
        <f t="shared" si="19"/>
        <v>1319.24</v>
      </c>
      <c r="H200" s="5">
        <f t="shared" si="20"/>
        <v>12353.169999999953</v>
      </c>
      <c r="I200" s="10">
        <f>IF(A200="","",SUM(F$30:F200))</f>
        <v>96513.13000000008</v>
      </c>
      <c r="J200" s="10">
        <f>IF(A200="","",SUM(G$30:G200))</f>
        <v>137646.83000000002</v>
      </c>
    </row>
    <row r="201" spans="1:10" ht="12.75">
      <c r="A201" s="3">
        <f t="shared" si="14"/>
        <v>172</v>
      </c>
      <c r="B201" s="4">
        <f t="shared" si="15"/>
        <v>46113</v>
      </c>
      <c r="C201" s="9">
        <f t="shared" si="16"/>
        <v>0.095</v>
      </c>
      <c r="D201" s="5">
        <f t="shared" si="17"/>
        <v>1427.48</v>
      </c>
      <c r="E201" s="7"/>
      <c r="F201" s="5">
        <f t="shared" si="18"/>
        <v>97.8</v>
      </c>
      <c r="G201" s="5">
        <f t="shared" si="19"/>
        <v>1329.68</v>
      </c>
      <c r="H201" s="5">
        <f t="shared" si="20"/>
        <v>11023.489999999952</v>
      </c>
      <c r="I201" s="10">
        <f>IF(A201="","",SUM(F$30:F201))</f>
        <v>96610.93000000008</v>
      </c>
      <c r="J201" s="10">
        <f>IF(A201="","",SUM(G$30:G201))</f>
        <v>138976.51</v>
      </c>
    </row>
    <row r="202" spans="1:10" ht="12.75">
      <c r="A202" s="3">
        <f t="shared" si="14"/>
        <v>173</v>
      </c>
      <c r="B202" s="4">
        <f t="shared" si="15"/>
        <v>46143</v>
      </c>
      <c r="C202" s="9">
        <f t="shared" si="16"/>
        <v>0.095</v>
      </c>
      <c r="D202" s="5">
        <f t="shared" si="17"/>
        <v>1427.48</v>
      </c>
      <c r="E202" s="7"/>
      <c r="F202" s="5">
        <f t="shared" si="18"/>
        <v>87.27</v>
      </c>
      <c r="G202" s="5">
        <f t="shared" si="19"/>
        <v>1340.21</v>
      </c>
      <c r="H202" s="5">
        <f t="shared" si="20"/>
        <v>9683.279999999952</v>
      </c>
      <c r="I202" s="10">
        <f>IF(A202="","",SUM(F$30:F202))</f>
        <v>96698.20000000008</v>
      </c>
      <c r="J202" s="10">
        <f>IF(A202="","",SUM(G$30:G202))</f>
        <v>140316.72</v>
      </c>
    </row>
    <row r="203" spans="1:10" ht="12.75">
      <c r="A203" s="3">
        <f t="shared" si="14"/>
        <v>174</v>
      </c>
      <c r="B203" s="4">
        <f t="shared" si="15"/>
        <v>46174</v>
      </c>
      <c r="C203" s="9">
        <f t="shared" si="16"/>
        <v>0.095</v>
      </c>
      <c r="D203" s="5">
        <f t="shared" si="17"/>
        <v>1427.48</v>
      </c>
      <c r="E203" s="7"/>
      <c r="F203" s="5">
        <f t="shared" si="18"/>
        <v>76.66</v>
      </c>
      <c r="G203" s="5">
        <f t="shared" si="19"/>
        <v>1350.82</v>
      </c>
      <c r="H203" s="5">
        <f t="shared" si="20"/>
        <v>8332.459999999952</v>
      </c>
      <c r="I203" s="10">
        <f>IF(A203="","",SUM(F$30:F203))</f>
        <v>96774.86000000009</v>
      </c>
      <c r="J203" s="10">
        <f>IF(A203="","",SUM(G$30:G203))</f>
        <v>141667.54</v>
      </c>
    </row>
    <row r="204" spans="1:10" ht="12.75">
      <c r="A204" s="3">
        <f t="shared" si="14"/>
        <v>175</v>
      </c>
      <c r="B204" s="4">
        <f t="shared" si="15"/>
        <v>46204</v>
      </c>
      <c r="C204" s="9">
        <f t="shared" si="16"/>
        <v>0.095</v>
      </c>
      <c r="D204" s="5">
        <f t="shared" si="17"/>
        <v>1427.48</v>
      </c>
      <c r="E204" s="7"/>
      <c r="F204" s="5">
        <f t="shared" si="18"/>
        <v>65.97</v>
      </c>
      <c r="G204" s="5">
        <f t="shared" si="19"/>
        <v>1361.51</v>
      </c>
      <c r="H204" s="5">
        <f t="shared" si="20"/>
        <v>6970.949999999952</v>
      </c>
      <c r="I204" s="10">
        <f>IF(A204="","",SUM(F$30:F204))</f>
        <v>96840.83000000009</v>
      </c>
      <c r="J204" s="10">
        <f>IF(A204="","",SUM(G$30:G204))</f>
        <v>143029.05000000002</v>
      </c>
    </row>
    <row r="205" spans="1:10" ht="12.75">
      <c r="A205" s="3">
        <f t="shared" si="14"/>
        <v>176</v>
      </c>
      <c r="B205" s="4">
        <f t="shared" si="15"/>
        <v>46235</v>
      </c>
      <c r="C205" s="9">
        <f t="shared" si="16"/>
        <v>0.095</v>
      </c>
      <c r="D205" s="5">
        <f t="shared" si="17"/>
        <v>1427.48</v>
      </c>
      <c r="E205" s="7"/>
      <c r="F205" s="5">
        <f t="shared" si="18"/>
        <v>55.19</v>
      </c>
      <c r="G205" s="5">
        <f t="shared" si="19"/>
        <v>1372.29</v>
      </c>
      <c r="H205" s="5">
        <f t="shared" si="20"/>
        <v>5598.659999999952</v>
      </c>
      <c r="I205" s="10">
        <f>IF(A205="","",SUM(F$30:F205))</f>
        <v>96896.02000000009</v>
      </c>
      <c r="J205" s="10">
        <f>IF(A205="","",SUM(G$30:G205))</f>
        <v>144401.34000000003</v>
      </c>
    </row>
    <row r="206" spans="1:10" ht="12.75">
      <c r="A206" s="3">
        <f t="shared" si="14"/>
        <v>177</v>
      </c>
      <c r="B206" s="4">
        <f t="shared" si="15"/>
        <v>46266</v>
      </c>
      <c r="C206" s="9">
        <f t="shared" si="16"/>
        <v>0.095</v>
      </c>
      <c r="D206" s="5">
        <f t="shared" si="17"/>
        <v>1427.48</v>
      </c>
      <c r="E206" s="7"/>
      <c r="F206" s="5">
        <f t="shared" si="18"/>
        <v>44.32</v>
      </c>
      <c r="G206" s="5">
        <f t="shared" si="19"/>
        <v>1383.16</v>
      </c>
      <c r="H206" s="5">
        <f t="shared" si="20"/>
        <v>4215.499999999952</v>
      </c>
      <c r="I206" s="10">
        <f>IF(A206="","",SUM(F$30:F206))</f>
        <v>96940.3400000001</v>
      </c>
      <c r="J206" s="10">
        <f>IF(A206="","",SUM(G$30:G206))</f>
        <v>145784.50000000003</v>
      </c>
    </row>
    <row r="207" spans="1:10" ht="12.75">
      <c r="A207" s="3">
        <f t="shared" si="14"/>
        <v>178</v>
      </c>
      <c r="B207" s="4">
        <f t="shared" si="15"/>
        <v>46296</v>
      </c>
      <c r="C207" s="9">
        <f t="shared" si="16"/>
        <v>0.095</v>
      </c>
      <c r="D207" s="5">
        <f t="shared" si="17"/>
        <v>1427.48</v>
      </c>
      <c r="E207" s="7"/>
      <c r="F207" s="5">
        <f t="shared" si="18"/>
        <v>33.37</v>
      </c>
      <c r="G207" s="5">
        <f t="shared" si="19"/>
        <v>1394.1100000000001</v>
      </c>
      <c r="H207" s="5">
        <f t="shared" si="20"/>
        <v>2821.3899999999517</v>
      </c>
      <c r="I207" s="10">
        <f>IF(A207="","",SUM(F$30:F207))</f>
        <v>96973.7100000001</v>
      </c>
      <c r="J207" s="10">
        <f>IF(A207="","",SUM(G$30:G207))</f>
        <v>147178.61000000002</v>
      </c>
    </row>
    <row r="208" spans="1:10" ht="12.75">
      <c r="A208" s="3">
        <f t="shared" si="14"/>
        <v>179</v>
      </c>
      <c r="B208" s="4">
        <f t="shared" si="15"/>
        <v>46327</v>
      </c>
      <c r="C208" s="9">
        <f t="shared" si="16"/>
        <v>0.095</v>
      </c>
      <c r="D208" s="5">
        <f t="shared" si="17"/>
        <v>1427.48</v>
      </c>
      <c r="E208" s="7"/>
      <c r="F208" s="5">
        <f t="shared" si="18"/>
        <v>22.34</v>
      </c>
      <c r="G208" s="5">
        <f t="shared" si="19"/>
        <v>1405.14</v>
      </c>
      <c r="H208" s="5">
        <f t="shared" si="20"/>
        <v>1416.2499999999516</v>
      </c>
      <c r="I208" s="10">
        <f>IF(A208="","",SUM(F$30:F208))</f>
        <v>96996.05000000009</v>
      </c>
      <c r="J208" s="10">
        <f>IF(A208="","",SUM(G$30:G208))</f>
        <v>148583.75000000003</v>
      </c>
    </row>
    <row r="209" spans="1:10" ht="12.75">
      <c r="A209" s="3">
        <f t="shared" si="14"/>
        <v>180</v>
      </c>
      <c r="B209" s="4">
        <f t="shared" si="15"/>
        <v>46357</v>
      </c>
      <c r="C209" s="9">
        <f t="shared" si="16"/>
        <v>0.095</v>
      </c>
      <c r="D209" s="5">
        <f t="shared" si="17"/>
        <v>1427.4599999999516</v>
      </c>
      <c r="E209" s="7"/>
      <c r="F209" s="5">
        <f t="shared" si="18"/>
        <v>11.21</v>
      </c>
      <c r="G209" s="5">
        <f t="shared" si="19"/>
        <v>1416.2499999999516</v>
      </c>
      <c r="H209" s="5">
        <f t="shared" si="20"/>
        <v>0</v>
      </c>
      <c r="I209" s="10">
        <f>IF(A209="","",SUM(F$30:F209))</f>
        <v>97007.2600000001</v>
      </c>
      <c r="J209" s="10">
        <f>IF(A209="","",SUM(G$30:G209))</f>
        <v>149999.99999999997</v>
      </c>
    </row>
    <row r="210" spans="1:10" ht="12.75">
      <c r="A210" s="3">
        <f t="shared" si="14"/>
      </c>
      <c r="B210" s="4">
        <f t="shared" si="15"/>
      </c>
      <c r="C210" s="9">
        <f t="shared" si="16"/>
      </c>
      <c r="D210" s="5">
        <f t="shared" si="17"/>
      </c>
      <c r="E210" s="7"/>
      <c r="F210" s="5">
        <f t="shared" si="18"/>
      </c>
      <c r="G210" s="5">
        <f t="shared" si="19"/>
      </c>
      <c r="H210" s="5">
        <f t="shared" si="20"/>
      </c>
      <c r="I210" s="10">
        <f>IF(A210="","",SUM(F$30:F210))</f>
      </c>
      <c r="J210" s="10">
        <f>IF(A210="","",SUM(G$30:G210))</f>
      </c>
    </row>
    <row r="211" spans="1:10" ht="12.75">
      <c r="A211" s="3">
        <f t="shared" si="14"/>
      </c>
      <c r="B211" s="4">
        <f t="shared" si="15"/>
      </c>
      <c r="C211" s="9">
        <f t="shared" si="16"/>
      </c>
      <c r="D211" s="5">
        <f t="shared" si="17"/>
      </c>
      <c r="E211" s="7"/>
      <c r="F211" s="5">
        <f t="shared" si="18"/>
      </c>
      <c r="G211" s="5">
        <f t="shared" si="19"/>
      </c>
      <c r="H211" s="5">
        <f t="shared" si="20"/>
      </c>
      <c r="I211" s="10">
        <f>IF(A211="","",SUM(F$30:F211))</f>
      </c>
      <c r="J211" s="10">
        <f>IF(A211="","",SUM(G$30:G211))</f>
      </c>
    </row>
    <row r="212" spans="1:10" ht="12.75">
      <c r="A212" s="3">
        <f t="shared" si="14"/>
      </c>
      <c r="B212" s="4">
        <f t="shared" si="15"/>
      </c>
      <c r="C212" s="9">
        <f t="shared" si="16"/>
      </c>
      <c r="D212" s="5">
        <f t="shared" si="17"/>
      </c>
      <c r="E212" s="7"/>
      <c r="F212" s="5">
        <f t="shared" si="18"/>
      </c>
      <c r="G212" s="5">
        <f t="shared" si="19"/>
      </c>
      <c r="H212" s="5">
        <f t="shared" si="20"/>
      </c>
      <c r="I212" s="10">
        <f>IF(A212="","",SUM(F$30:F212))</f>
      </c>
      <c r="J212" s="10">
        <f>IF(A212="","",SUM(G$30:G212))</f>
      </c>
    </row>
    <row r="213" spans="1:10" ht="12.75">
      <c r="A213" s="3">
        <f t="shared" si="14"/>
      </c>
      <c r="B213" s="4">
        <f t="shared" si="15"/>
      </c>
      <c r="C213" s="9">
        <f t="shared" si="16"/>
      </c>
      <c r="D213" s="5">
        <f t="shared" si="17"/>
      </c>
      <c r="E213" s="7"/>
      <c r="F213" s="5">
        <f t="shared" si="18"/>
      </c>
      <c r="G213" s="5">
        <f t="shared" si="19"/>
      </c>
      <c r="H213" s="5">
        <f t="shared" si="20"/>
      </c>
      <c r="I213" s="10">
        <f>IF(A213="","",SUM(F$30:F213))</f>
      </c>
      <c r="J213" s="10">
        <f>IF(A213="","",SUM(G$30:G213))</f>
      </c>
    </row>
    <row r="214" spans="1:10" ht="12.75">
      <c r="A214" s="3">
        <f t="shared" si="14"/>
      </c>
      <c r="B214" s="4">
        <f t="shared" si="15"/>
      </c>
      <c r="C214" s="9">
        <f t="shared" si="16"/>
      </c>
      <c r="D214" s="5">
        <f t="shared" si="17"/>
      </c>
      <c r="E214" s="7"/>
      <c r="F214" s="5">
        <f t="shared" si="18"/>
      </c>
      <c r="G214" s="5">
        <f t="shared" si="19"/>
      </c>
      <c r="H214" s="5">
        <f t="shared" si="20"/>
      </c>
      <c r="I214" s="10">
        <f>IF(A214="","",SUM(F$30:F214))</f>
      </c>
      <c r="J214" s="10">
        <f>IF(A214="","",SUM(G$30:G214))</f>
      </c>
    </row>
    <row r="215" spans="1:10" ht="12.75">
      <c r="A215" s="3">
        <f t="shared" si="14"/>
      </c>
      <c r="B215" s="4">
        <f t="shared" si="15"/>
      </c>
      <c r="C215" s="9">
        <f t="shared" si="16"/>
      </c>
      <c r="D215" s="5">
        <f t="shared" si="17"/>
      </c>
      <c r="E215" s="7"/>
      <c r="F215" s="5">
        <f t="shared" si="18"/>
      </c>
      <c r="G215" s="5">
        <f t="shared" si="19"/>
      </c>
      <c r="H215" s="5">
        <f t="shared" si="20"/>
      </c>
      <c r="I215" s="10">
        <f>IF(A215="","",SUM(F$30:F215))</f>
      </c>
      <c r="J215" s="10">
        <f>IF(A215="","",SUM(G$30:G215))</f>
      </c>
    </row>
    <row r="216" spans="1:10" ht="12.75">
      <c r="A216" s="3">
        <f t="shared" si="14"/>
      </c>
      <c r="B216" s="4">
        <f t="shared" si="15"/>
      </c>
      <c r="C216" s="9">
        <f t="shared" si="16"/>
      </c>
      <c r="D216" s="5">
        <f t="shared" si="17"/>
      </c>
      <c r="E216" s="7"/>
      <c r="F216" s="5">
        <f t="shared" si="18"/>
      </c>
      <c r="G216" s="5">
        <f t="shared" si="19"/>
      </c>
      <c r="H216" s="5">
        <f t="shared" si="20"/>
      </c>
      <c r="I216" s="10">
        <f>IF(A216="","",SUM(F$30:F216))</f>
      </c>
      <c r="J216" s="10">
        <f>IF(A216="","",SUM(G$30:G216))</f>
      </c>
    </row>
    <row r="217" spans="1:10" ht="12.75">
      <c r="A217" s="3">
        <f t="shared" si="14"/>
      </c>
      <c r="B217" s="4">
        <f t="shared" si="15"/>
      </c>
      <c r="C217" s="9">
        <f t="shared" si="16"/>
      </c>
      <c r="D217" s="5">
        <f t="shared" si="17"/>
      </c>
      <c r="E217" s="7"/>
      <c r="F217" s="5">
        <f t="shared" si="18"/>
      </c>
      <c r="G217" s="5">
        <f t="shared" si="19"/>
      </c>
      <c r="H217" s="5">
        <f t="shared" si="20"/>
      </c>
      <c r="I217" s="10">
        <f>IF(A217="","",SUM(F$30:F217))</f>
      </c>
      <c r="J217" s="10">
        <f>IF(A217="","",SUM(G$30:G217))</f>
      </c>
    </row>
    <row r="218" spans="1:10" ht="12.75">
      <c r="A218" s="3">
        <f t="shared" si="14"/>
      </c>
      <c r="B218" s="4">
        <f t="shared" si="15"/>
      </c>
      <c r="C218" s="9">
        <f t="shared" si="16"/>
      </c>
      <c r="D218" s="5">
        <f t="shared" si="17"/>
      </c>
      <c r="E218" s="7"/>
      <c r="F218" s="5">
        <f t="shared" si="18"/>
      </c>
      <c r="G218" s="5">
        <f t="shared" si="19"/>
      </c>
      <c r="H218" s="5">
        <f t="shared" si="20"/>
      </c>
      <c r="I218" s="10">
        <f>IF(A218="","",SUM(F$30:F218))</f>
      </c>
      <c r="J218" s="10">
        <f>IF(A218="","",SUM(G$30:G218))</f>
      </c>
    </row>
    <row r="219" spans="1:10" ht="12.75">
      <c r="A219" s="3">
        <f t="shared" si="14"/>
      </c>
      <c r="B219" s="4">
        <f t="shared" si="15"/>
      </c>
      <c r="C219" s="9">
        <f t="shared" si="16"/>
      </c>
      <c r="D219" s="5">
        <f t="shared" si="17"/>
      </c>
      <c r="E219" s="7"/>
      <c r="F219" s="5">
        <f t="shared" si="18"/>
      </c>
      <c r="G219" s="5">
        <f t="shared" si="19"/>
      </c>
      <c r="H219" s="5">
        <f t="shared" si="20"/>
      </c>
      <c r="I219" s="10">
        <f>IF(A219="","",SUM(F$30:F219))</f>
      </c>
      <c r="J219" s="10">
        <f>IF(A219="","",SUM(G$30:G219))</f>
      </c>
    </row>
    <row r="220" spans="1:10" ht="12.75">
      <c r="A220" s="3">
        <f t="shared" si="14"/>
      </c>
      <c r="B220" s="4">
        <f t="shared" si="15"/>
      </c>
      <c r="C220" s="9">
        <f t="shared" si="16"/>
      </c>
      <c r="D220" s="5">
        <f t="shared" si="17"/>
      </c>
      <c r="E220" s="7"/>
      <c r="F220" s="5">
        <f t="shared" si="18"/>
      </c>
      <c r="G220" s="5">
        <f t="shared" si="19"/>
      </c>
      <c r="H220" s="5">
        <f t="shared" si="20"/>
      </c>
      <c r="I220" s="10">
        <f>IF(A220="","",SUM(F$30:F220))</f>
      </c>
      <c r="J220" s="10">
        <f>IF(A220="","",SUM(G$30:G220))</f>
      </c>
    </row>
    <row r="221" spans="1:10" ht="12.75">
      <c r="A221" s="3">
        <f t="shared" si="14"/>
      </c>
      <c r="B221" s="4">
        <f t="shared" si="15"/>
      </c>
      <c r="C221" s="9">
        <f t="shared" si="16"/>
      </c>
      <c r="D221" s="5">
        <f t="shared" si="17"/>
      </c>
      <c r="E221" s="7"/>
      <c r="F221" s="5">
        <f t="shared" si="18"/>
      </c>
      <c r="G221" s="5">
        <f t="shared" si="19"/>
      </c>
      <c r="H221" s="5">
        <f t="shared" si="20"/>
      </c>
      <c r="I221" s="10">
        <f>IF(A221="","",SUM(F$30:F221))</f>
      </c>
      <c r="J221" s="10">
        <f>IF(A221="","",SUM(G$30:G221))</f>
      </c>
    </row>
    <row r="222" spans="1:10" ht="12.75">
      <c r="A222" s="3">
        <f aca="true" t="shared" si="21" ref="A222:A253">IF(A221&gt;=nper,"",A221+1)</f>
      </c>
      <c r="B222" s="4">
        <f aca="true" t="shared" si="22" ref="B222:B400">IF(A222="","",DATE(YEAR(fpdate),MONTH(fpdate)+(A222-1),DAY(fpdate)))</f>
      </c>
      <c r="C222" s="9">
        <f aca="true" t="shared" si="23" ref="C222:C253">IF(A222="","",IF(A222&lt;$D$16*12,$D$8,MIN($D$19,$D$8+$D$18*ROUNDUP((A222-$D$16*12)/$D$17,0))))</f>
      </c>
      <c r="D222" s="5">
        <f aca="true" t="shared" si="24" ref="D222:D285">IF(A222="","",MIN(ROUND(IF(C222=$D$8,$D$11,IF(C222=C221,D221,-PMT(C222/12,nper-A222+1,H221))),2),H221+ROUND(C222/12*H221,2)))</f>
      </c>
      <c r="E222" s="7"/>
      <c r="F222" s="5">
        <f aca="true" t="shared" si="25" ref="F222:F253">IF(A222="","",ROUND(C222/12*H221,2))</f>
      </c>
      <c r="G222" s="5">
        <f aca="true" t="shared" si="26" ref="G222:G253">IF(A222="","",D222-F222+E222)</f>
      </c>
      <c r="H222" s="5">
        <f aca="true" t="shared" si="27" ref="H222:H253">IF(A222="","",H221-G222)</f>
      </c>
      <c r="I222" s="10">
        <f>IF(A222="","",SUM(F$30:F222))</f>
      </c>
      <c r="J222" s="10">
        <f>IF(A222="","",SUM(G$30:G222))</f>
      </c>
    </row>
    <row r="223" spans="1:10" ht="12.75">
      <c r="A223" s="3">
        <f t="shared" si="21"/>
      </c>
      <c r="B223" s="4">
        <f t="shared" si="22"/>
      </c>
      <c r="C223" s="9">
        <f t="shared" si="23"/>
      </c>
      <c r="D223" s="5">
        <f t="shared" si="24"/>
      </c>
      <c r="E223" s="7"/>
      <c r="F223" s="5">
        <f t="shared" si="25"/>
      </c>
      <c r="G223" s="5">
        <f t="shared" si="26"/>
      </c>
      <c r="H223" s="5">
        <f t="shared" si="27"/>
      </c>
      <c r="I223" s="10">
        <f>IF(A223="","",SUM(F$30:F223))</f>
      </c>
      <c r="J223" s="10">
        <f>IF(A223="","",SUM(G$30:G223))</f>
      </c>
    </row>
    <row r="224" spans="1:10" ht="12.75">
      <c r="A224" s="3">
        <f t="shared" si="21"/>
      </c>
      <c r="B224" s="4">
        <f t="shared" si="22"/>
      </c>
      <c r="C224" s="9">
        <f t="shared" si="23"/>
      </c>
      <c r="D224" s="5">
        <f t="shared" si="24"/>
      </c>
      <c r="E224" s="7"/>
      <c r="F224" s="5">
        <f t="shared" si="25"/>
      </c>
      <c r="G224" s="5">
        <f t="shared" si="26"/>
      </c>
      <c r="H224" s="5">
        <f t="shared" si="27"/>
      </c>
      <c r="I224" s="10">
        <f>IF(A224="","",SUM(F$30:F224))</f>
      </c>
      <c r="J224" s="10">
        <f>IF(A224="","",SUM(G$30:G224))</f>
      </c>
    </row>
    <row r="225" spans="1:10" ht="12.75">
      <c r="A225" s="3">
        <f t="shared" si="21"/>
      </c>
      <c r="B225" s="4">
        <f t="shared" si="22"/>
      </c>
      <c r="C225" s="9">
        <f t="shared" si="23"/>
      </c>
      <c r="D225" s="5">
        <f t="shared" si="24"/>
      </c>
      <c r="E225" s="7"/>
      <c r="F225" s="5">
        <f t="shared" si="25"/>
      </c>
      <c r="G225" s="5">
        <f t="shared" si="26"/>
      </c>
      <c r="H225" s="5">
        <f t="shared" si="27"/>
      </c>
      <c r="I225" s="10">
        <f>IF(A225="","",SUM(F$30:F225))</f>
      </c>
      <c r="J225" s="10">
        <f>IF(A225="","",SUM(G$30:G225))</f>
      </c>
    </row>
    <row r="226" spans="1:10" ht="12.75">
      <c r="A226" s="3">
        <f t="shared" si="21"/>
      </c>
      <c r="B226" s="4">
        <f t="shared" si="22"/>
      </c>
      <c r="C226" s="9">
        <f t="shared" si="23"/>
      </c>
      <c r="D226" s="5">
        <f t="shared" si="24"/>
      </c>
      <c r="E226" s="7"/>
      <c r="F226" s="5">
        <f t="shared" si="25"/>
      </c>
      <c r="G226" s="5">
        <f t="shared" si="26"/>
      </c>
      <c r="H226" s="5">
        <f t="shared" si="27"/>
      </c>
      <c r="I226" s="10">
        <f>IF(A226="","",SUM(F$30:F226))</f>
      </c>
      <c r="J226" s="10">
        <f>IF(A226="","",SUM(G$30:G226))</f>
      </c>
    </row>
    <row r="227" spans="1:10" ht="12.75">
      <c r="A227" s="3">
        <f t="shared" si="21"/>
      </c>
      <c r="B227" s="4">
        <f t="shared" si="22"/>
      </c>
      <c r="C227" s="9">
        <f t="shared" si="23"/>
      </c>
      <c r="D227" s="5">
        <f t="shared" si="24"/>
      </c>
      <c r="E227" s="7"/>
      <c r="F227" s="5">
        <f t="shared" si="25"/>
      </c>
      <c r="G227" s="5">
        <f t="shared" si="26"/>
      </c>
      <c r="H227" s="5">
        <f t="shared" si="27"/>
      </c>
      <c r="I227" s="10">
        <f>IF(A227="","",SUM(F$30:F227))</f>
      </c>
      <c r="J227" s="10">
        <f>IF(A227="","",SUM(G$30:G227))</f>
      </c>
    </row>
    <row r="228" spans="1:10" ht="12.75">
      <c r="A228" s="3">
        <f t="shared" si="21"/>
      </c>
      <c r="B228" s="4">
        <f t="shared" si="22"/>
      </c>
      <c r="C228" s="9">
        <f t="shared" si="23"/>
      </c>
      <c r="D228" s="5">
        <f t="shared" si="24"/>
      </c>
      <c r="E228" s="7"/>
      <c r="F228" s="5">
        <f t="shared" si="25"/>
      </c>
      <c r="G228" s="5">
        <f t="shared" si="26"/>
      </c>
      <c r="H228" s="5">
        <f t="shared" si="27"/>
      </c>
      <c r="I228" s="10">
        <f>IF(A228="","",SUM(F$30:F228))</f>
      </c>
      <c r="J228" s="10">
        <f>IF(A228="","",SUM(G$30:G228))</f>
      </c>
    </row>
    <row r="229" spans="1:10" ht="12.75">
      <c r="A229" s="3">
        <f t="shared" si="21"/>
      </c>
      <c r="B229" s="4">
        <f t="shared" si="22"/>
      </c>
      <c r="C229" s="9">
        <f t="shared" si="23"/>
      </c>
      <c r="D229" s="5">
        <f t="shared" si="24"/>
      </c>
      <c r="E229" s="7"/>
      <c r="F229" s="5">
        <f t="shared" si="25"/>
      </c>
      <c r="G229" s="5">
        <f t="shared" si="26"/>
      </c>
      <c r="H229" s="5">
        <f t="shared" si="27"/>
      </c>
      <c r="I229" s="10">
        <f>IF(A229="","",SUM(F$30:F229))</f>
      </c>
      <c r="J229" s="10">
        <f>IF(A229="","",SUM(G$30:G229))</f>
      </c>
    </row>
    <row r="230" spans="1:10" ht="12.75">
      <c r="A230" s="3">
        <f t="shared" si="21"/>
      </c>
      <c r="B230" s="4">
        <f t="shared" si="22"/>
      </c>
      <c r="C230" s="9">
        <f t="shared" si="23"/>
      </c>
      <c r="D230" s="5">
        <f t="shared" si="24"/>
      </c>
      <c r="E230" s="7"/>
      <c r="F230" s="5">
        <f t="shared" si="25"/>
      </c>
      <c r="G230" s="5">
        <f t="shared" si="26"/>
      </c>
      <c r="H230" s="5">
        <f t="shared" si="27"/>
      </c>
      <c r="I230" s="10">
        <f>IF(A230="","",SUM(F$30:F230))</f>
      </c>
      <c r="J230" s="10">
        <f>IF(A230="","",SUM(G$30:G230))</f>
      </c>
    </row>
    <row r="231" spans="1:10" ht="12.75">
      <c r="A231" s="3">
        <f t="shared" si="21"/>
      </c>
      <c r="B231" s="4">
        <f t="shared" si="22"/>
      </c>
      <c r="C231" s="9">
        <f t="shared" si="23"/>
      </c>
      <c r="D231" s="5">
        <f t="shared" si="24"/>
      </c>
      <c r="E231" s="7"/>
      <c r="F231" s="5">
        <f t="shared" si="25"/>
      </c>
      <c r="G231" s="5">
        <f t="shared" si="26"/>
      </c>
      <c r="H231" s="5">
        <f t="shared" si="27"/>
      </c>
      <c r="I231" s="10">
        <f>IF(A231="","",SUM(F$30:F231))</f>
      </c>
      <c r="J231" s="10">
        <f>IF(A231="","",SUM(G$30:G231))</f>
      </c>
    </row>
    <row r="232" spans="1:10" ht="12.75">
      <c r="A232" s="3">
        <f t="shared" si="21"/>
      </c>
      <c r="B232" s="4">
        <f t="shared" si="22"/>
      </c>
      <c r="C232" s="9">
        <f t="shared" si="23"/>
      </c>
      <c r="D232" s="5">
        <f t="shared" si="24"/>
      </c>
      <c r="E232" s="7"/>
      <c r="F232" s="5">
        <f t="shared" si="25"/>
      </c>
      <c r="G232" s="5">
        <f t="shared" si="26"/>
      </c>
      <c r="H232" s="5">
        <f t="shared" si="27"/>
      </c>
      <c r="I232" s="10">
        <f>IF(A232="","",SUM(F$30:F232))</f>
      </c>
      <c r="J232" s="10">
        <f>IF(A232="","",SUM(G$30:G232))</f>
      </c>
    </row>
    <row r="233" spans="1:10" ht="12.75">
      <c r="A233" s="3">
        <f t="shared" si="21"/>
      </c>
      <c r="B233" s="4">
        <f t="shared" si="22"/>
      </c>
      <c r="C233" s="9">
        <f t="shared" si="23"/>
      </c>
      <c r="D233" s="5">
        <f t="shared" si="24"/>
      </c>
      <c r="E233" s="7"/>
      <c r="F233" s="5">
        <f t="shared" si="25"/>
      </c>
      <c r="G233" s="5">
        <f t="shared" si="26"/>
      </c>
      <c r="H233" s="5">
        <f t="shared" si="27"/>
      </c>
      <c r="I233" s="10">
        <f>IF(A233="","",SUM(F$30:F233))</f>
      </c>
      <c r="J233" s="10">
        <f>IF(A233="","",SUM(G$30:G233))</f>
      </c>
    </row>
    <row r="234" spans="1:10" ht="12.75">
      <c r="A234" s="3">
        <f t="shared" si="21"/>
      </c>
      <c r="B234" s="4">
        <f t="shared" si="22"/>
      </c>
      <c r="C234" s="9">
        <f t="shared" si="23"/>
      </c>
      <c r="D234" s="5">
        <f t="shared" si="24"/>
      </c>
      <c r="E234" s="7"/>
      <c r="F234" s="5">
        <f t="shared" si="25"/>
      </c>
      <c r="G234" s="5">
        <f t="shared" si="26"/>
      </c>
      <c r="H234" s="5">
        <f t="shared" si="27"/>
      </c>
      <c r="I234" s="10">
        <f>IF(A234="","",SUM(F$30:F234))</f>
      </c>
      <c r="J234" s="10">
        <f>IF(A234="","",SUM(G$30:G234))</f>
      </c>
    </row>
    <row r="235" spans="1:10" ht="12.75">
      <c r="A235" s="3">
        <f t="shared" si="21"/>
      </c>
      <c r="B235" s="4">
        <f t="shared" si="22"/>
      </c>
      <c r="C235" s="9">
        <f t="shared" si="23"/>
      </c>
      <c r="D235" s="5">
        <f t="shared" si="24"/>
      </c>
      <c r="E235" s="7"/>
      <c r="F235" s="5">
        <f t="shared" si="25"/>
      </c>
      <c r="G235" s="5">
        <f t="shared" si="26"/>
      </c>
      <c r="H235" s="5">
        <f t="shared" si="27"/>
      </c>
      <c r="I235" s="10">
        <f>IF(A235="","",SUM(F$30:F235))</f>
      </c>
      <c r="J235" s="10">
        <f>IF(A235="","",SUM(G$30:G235))</f>
      </c>
    </row>
    <row r="236" spans="1:10" ht="12.75">
      <c r="A236" s="3">
        <f t="shared" si="21"/>
      </c>
      <c r="B236" s="4">
        <f t="shared" si="22"/>
      </c>
      <c r="C236" s="9">
        <f t="shared" si="23"/>
      </c>
      <c r="D236" s="5">
        <f t="shared" si="24"/>
      </c>
      <c r="E236" s="7"/>
      <c r="F236" s="5">
        <f t="shared" si="25"/>
      </c>
      <c r="G236" s="5">
        <f t="shared" si="26"/>
      </c>
      <c r="H236" s="5">
        <f t="shared" si="27"/>
      </c>
      <c r="I236" s="10">
        <f>IF(A236="","",SUM(F$30:F236))</f>
      </c>
      <c r="J236" s="10">
        <f>IF(A236="","",SUM(G$30:G236))</f>
      </c>
    </row>
    <row r="237" spans="1:10" ht="12.75">
      <c r="A237" s="3">
        <f t="shared" si="21"/>
      </c>
      <c r="B237" s="4">
        <f t="shared" si="22"/>
      </c>
      <c r="C237" s="9">
        <f t="shared" si="23"/>
      </c>
      <c r="D237" s="5">
        <f t="shared" si="24"/>
      </c>
      <c r="E237" s="7"/>
      <c r="F237" s="5">
        <f t="shared" si="25"/>
      </c>
      <c r="G237" s="5">
        <f t="shared" si="26"/>
      </c>
      <c r="H237" s="5">
        <f t="shared" si="27"/>
      </c>
      <c r="I237" s="10">
        <f>IF(A237="","",SUM(F$30:F237))</f>
      </c>
      <c r="J237" s="10">
        <f>IF(A237="","",SUM(G$30:G237))</f>
      </c>
    </row>
    <row r="238" spans="1:10" ht="12.75">
      <c r="A238" s="3">
        <f t="shared" si="21"/>
      </c>
      <c r="B238" s="4">
        <f t="shared" si="22"/>
      </c>
      <c r="C238" s="9">
        <f t="shared" si="23"/>
      </c>
      <c r="D238" s="5">
        <f t="shared" si="24"/>
      </c>
      <c r="E238" s="7"/>
      <c r="F238" s="5">
        <f t="shared" si="25"/>
      </c>
      <c r="G238" s="5">
        <f t="shared" si="26"/>
      </c>
      <c r="H238" s="5">
        <f t="shared" si="27"/>
      </c>
      <c r="I238" s="10">
        <f>IF(A238="","",SUM(F$30:F238))</f>
      </c>
      <c r="J238" s="10">
        <f>IF(A238="","",SUM(G$30:G238))</f>
      </c>
    </row>
    <row r="239" spans="1:10" ht="12.75">
      <c r="A239" s="3">
        <f t="shared" si="21"/>
      </c>
      <c r="B239" s="4">
        <f t="shared" si="22"/>
      </c>
      <c r="C239" s="9">
        <f t="shared" si="23"/>
      </c>
      <c r="D239" s="5">
        <f t="shared" si="24"/>
      </c>
      <c r="E239" s="7"/>
      <c r="F239" s="5">
        <f t="shared" si="25"/>
      </c>
      <c r="G239" s="5">
        <f t="shared" si="26"/>
      </c>
      <c r="H239" s="5">
        <f t="shared" si="27"/>
      </c>
      <c r="I239" s="10">
        <f>IF(A239="","",SUM(F$30:F239))</f>
      </c>
      <c r="J239" s="10">
        <f>IF(A239="","",SUM(G$30:G239))</f>
      </c>
    </row>
    <row r="240" spans="1:10" ht="12.75">
      <c r="A240" s="3">
        <f t="shared" si="21"/>
      </c>
      <c r="B240" s="4">
        <f t="shared" si="22"/>
      </c>
      <c r="C240" s="9">
        <f t="shared" si="23"/>
      </c>
      <c r="D240" s="5">
        <f t="shared" si="24"/>
      </c>
      <c r="E240" s="7"/>
      <c r="F240" s="5">
        <f t="shared" si="25"/>
      </c>
      <c r="G240" s="5">
        <f t="shared" si="26"/>
      </c>
      <c r="H240" s="5">
        <f t="shared" si="27"/>
      </c>
      <c r="I240" s="10">
        <f>IF(A240="","",SUM(F$30:F240))</f>
      </c>
      <c r="J240" s="10">
        <f>IF(A240="","",SUM(G$30:G240))</f>
      </c>
    </row>
    <row r="241" spans="1:10" ht="12.75">
      <c r="A241" s="3">
        <f t="shared" si="21"/>
      </c>
      <c r="B241" s="4">
        <f t="shared" si="22"/>
      </c>
      <c r="C241" s="9">
        <f t="shared" si="23"/>
      </c>
      <c r="D241" s="5">
        <f t="shared" si="24"/>
      </c>
      <c r="E241" s="7"/>
      <c r="F241" s="5">
        <f t="shared" si="25"/>
      </c>
      <c r="G241" s="5">
        <f t="shared" si="26"/>
      </c>
      <c r="H241" s="5">
        <f t="shared" si="27"/>
      </c>
      <c r="I241" s="10">
        <f>IF(A241="","",SUM(F$30:F241))</f>
      </c>
      <c r="J241" s="10">
        <f>IF(A241="","",SUM(G$30:G241))</f>
      </c>
    </row>
    <row r="242" spans="1:10" ht="12.75">
      <c r="A242" s="3">
        <f t="shared" si="21"/>
      </c>
      <c r="B242" s="4">
        <f t="shared" si="22"/>
      </c>
      <c r="C242" s="9">
        <f t="shared" si="23"/>
      </c>
      <c r="D242" s="5">
        <f t="shared" si="24"/>
      </c>
      <c r="E242" s="7"/>
      <c r="F242" s="5">
        <f t="shared" si="25"/>
      </c>
      <c r="G242" s="5">
        <f t="shared" si="26"/>
      </c>
      <c r="H242" s="5">
        <f t="shared" si="27"/>
      </c>
      <c r="I242" s="10">
        <f>IF(A242="","",SUM(F$30:F242))</f>
      </c>
      <c r="J242" s="10">
        <f>IF(A242="","",SUM(G$30:G242))</f>
      </c>
    </row>
    <row r="243" spans="1:10" ht="12.75">
      <c r="A243" s="3">
        <f t="shared" si="21"/>
      </c>
      <c r="B243" s="4">
        <f t="shared" si="22"/>
      </c>
      <c r="C243" s="9">
        <f t="shared" si="23"/>
      </c>
      <c r="D243" s="5">
        <f t="shared" si="24"/>
      </c>
      <c r="E243" s="7"/>
      <c r="F243" s="5">
        <f t="shared" si="25"/>
      </c>
      <c r="G243" s="5">
        <f t="shared" si="26"/>
      </c>
      <c r="H243" s="5">
        <f t="shared" si="27"/>
      </c>
      <c r="I243" s="10">
        <f>IF(A243="","",SUM(F$30:F243))</f>
      </c>
      <c r="J243" s="10">
        <f>IF(A243="","",SUM(G$30:G243))</f>
      </c>
    </row>
    <row r="244" spans="1:10" ht="12.75">
      <c r="A244" s="3">
        <f t="shared" si="21"/>
      </c>
      <c r="B244" s="4">
        <f t="shared" si="22"/>
      </c>
      <c r="C244" s="9">
        <f t="shared" si="23"/>
      </c>
      <c r="D244" s="5">
        <f t="shared" si="24"/>
      </c>
      <c r="E244" s="7"/>
      <c r="F244" s="5">
        <f t="shared" si="25"/>
      </c>
      <c r="G244" s="5">
        <f t="shared" si="26"/>
      </c>
      <c r="H244" s="5">
        <f t="shared" si="27"/>
      </c>
      <c r="I244" s="10">
        <f>IF(A244="","",SUM(F$30:F244))</f>
      </c>
      <c r="J244" s="10">
        <f>IF(A244="","",SUM(G$30:G244))</f>
      </c>
    </row>
    <row r="245" spans="1:10" ht="12.75">
      <c r="A245" s="3">
        <f t="shared" si="21"/>
      </c>
      <c r="B245" s="4">
        <f t="shared" si="22"/>
      </c>
      <c r="C245" s="9">
        <f t="shared" si="23"/>
      </c>
      <c r="D245" s="5">
        <f t="shared" si="24"/>
      </c>
      <c r="E245" s="7"/>
      <c r="F245" s="5">
        <f t="shared" si="25"/>
      </c>
      <c r="G245" s="5">
        <f t="shared" si="26"/>
      </c>
      <c r="H245" s="5">
        <f t="shared" si="27"/>
      </c>
      <c r="I245" s="10">
        <f>IF(A245="","",SUM(F$30:F245))</f>
      </c>
      <c r="J245" s="10">
        <f>IF(A245="","",SUM(G$30:G245))</f>
      </c>
    </row>
    <row r="246" spans="1:10" ht="12.75">
      <c r="A246" s="3">
        <f t="shared" si="21"/>
      </c>
      <c r="B246" s="4">
        <f t="shared" si="22"/>
      </c>
      <c r="C246" s="9">
        <f t="shared" si="23"/>
      </c>
      <c r="D246" s="5">
        <f t="shared" si="24"/>
      </c>
      <c r="E246" s="7"/>
      <c r="F246" s="5">
        <f t="shared" si="25"/>
      </c>
      <c r="G246" s="5">
        <f t="shared" si="26"/>
      </c>
      <c r="H246" s="5">
        <f t="shared" si="27"/>
      </c>
      <c r="I246" s="10">
        <f>IF(A246="","",SUM(F$30:F246))</f>
      </c>
      <c r="J246" s="10">
        <f>IF(A246="","",SUM(G$30:G246))</f>
      </c>
    </row>
    <row r="247" spans="1:10" ht="12.75">
      <c r="A247" s="3">
        <f t="shared" si="21"/>
      </c>
      <c r="B247" s="4">
        <f t="shared" si="22"/>
      </c>
      <c r="C247" s="9">
        <f t="shared" si="23"/>
      </c>
      <c r="D247" s="5">
        <f t="shared" si="24"/>
      </c>
      <c r="E247" s="7"/>
      <c r="F247" s="5">
        <f t="shared" si="25"/>
      </c>
      <c r="G247" s="5">
        <f t="shared" si="26"/>
      </c>
      <c r="H247" s="5">
        <f t="shared" si="27"/>
      </c>
      <c r="I247" s="10">
        <f>IF(A247="","",SUM(F$30:F247))</f>
      </c>
      <c r="J247" s="10">
        <f>IF(A247="","",SUM(G$30:G247))</f>
      </c>
    </row>
    <row r="248" spans="1:10" ht="12.75">
      <c r="A248" s="3">
        <f t="shared" si="21"/>
      </c>
      <c r="B248" s="4">
        <f t="shared" si="22"/>
      </c>
      <c r="C248" s="9">
        <f t="shared" si="23"/>
      </c>
      <c r="D248" s="5">
        <f t="shared" si="24"/>
      </c>
      <c r="E248" s="7"/>
      <c r="F248" s="5">
        <f t="shared" si="25"/>
      </c>
      <c r="G248" s="5">
        <f t="shared" si="26"/>
      </c>
      <c r="H248" s="5">
        <f t="shared" si="27"/>
      </c>
      <c r="I248" s="10">
        <f>IF(A248="","",SUM(F$30:F248))</f>
      </c>
      <c r="J248" s="10">
        <f>IF(A248="","",SUM(G$30:G248))</f>
      </c>
    </row>
    <row r="249" spans="1:10" ht="12.75">
      <c r="A249" s="3">
        <f t="shared" si="21"/>
      </c>
      <c r="B249" s="4">
        <f t="shared" si="22"/>
      </c>
      <c r="C249" s="9">
        <f t="shared" si="23"/>
      </c>
      <c r="D249" s="5">
        <f t="shared" si="24"/>
      </c>
      <c r="E249" s="7"/>
      <c r="F249" s="5">
        <f t="shared" si="25"/>
      </c>
      <c r="G249" s="5">
        <f t="shared" si="26"/>
      </c>
      <c r="H249" s="5">
        <f t="shared" si="27"/>
      </c>
      <c r="I249" s="10">
        <f>IF(A249="","",SUM(F$30:F249))</f>
      </c>
      <c r="J249" s="10">
        <f>IF(A249="","",SUM(G$30:G249))</f>
      </c>
    </row>
    <row r="250" spans="1:10" ht="12.75">
      <c r="A250" s="3">
        <f t="shared" si="21"/>
      </c>
      <c r="B250" s="4">
        <f t="shared" si="22"/>
      </c>
      <c r="C250" s="9">
        <f t="shared" si="23"/>
      </c>
      <c r="D250" s="5">
        <f t="shared" si="24"/>
      </c>
      <c r="E250" s="7"/>
      <c r="F250" s="5">
        <f t="shared" si="25"/>
      </c>
      <c r="G250" s="5">
        <f t="shared" si="26"/>
      </c>
      <c r="H250" s="5">
        <f t="shared" si="27"/>
      </c>
      <c r="I250" s="10">
        <f>IF(A250="","",SUM(F$30:F250))</f>
      </c>
      <c r="J250" s="10">
        <f>IF(A250="","",SUM(G$30:G250))</f>
      </c>
    </row>
    <row r="251" spans="1:10" ht="12.75">
      <c r="A251" s="3">
        <f t="shared" si="21"/>
      </c>
      <c r="B251" s="4">
        <f t="shared" si="22"/>
      </c>
      <c r="C251" s="9">
        <f t="shared" si="23"/>
      </c>
      <c r="D251" s="5">
        <f t="shared" si="24"/>
      </c>
      <c r="E251" s="7"/>
      <c r="F251" s="5">
        <f t="shared" si="25"/>
      </c>
      <c r="G251" s="5">
        <f t="shared" si="26"/>
      </c>
      <c r="H251" s="5">
        <f t="shared" si="27"/>
      </c>
      <c r="I251" s="10">
        <f>IF(A251="","",SUM(F$30:F251))</f>
      </c>
      <c r="J251" s="10">
        <f>IF(A251="","",SUM(G$30:G251))</f>
      </c>
    </row>
    <row r="252" spans="1:10" ht="12.75">
      <c r="A252" s="3">
        <f t="shared" si="21"/>
      </c>
      <c r="B252" s="4">
        <f t="shared" si="22"/>
      </c>
      <c r="C252" s="9">
        <f t="shared" si="23"/>
      </c>
      <c r="D252" s="5">
        <f t="shared" si="24"/>
      </c>
      <c r="E252" s="7"/>
      <c r="F252" s="5">
        <f t="shared" si="25"/>
      </c>
      <c r="G252" s="5">
        <f t="shared" si="26"/>
      </c>
      <c r="H252" s="5">
        <f t="shared" si="27"/>
      </c>
      <c r="I252" s="10">
        <f>IF(A252="","",SUM(F$30:F252))</f>
      </c>
      <c r="J252" s="10">
        <f>IF(A252="","",SUM(G$30:G252))</f>
      </c>
    </row>
    <row r="253" spans="1:10" ht="12.75">
      <c r="A253" s="3">
        <f t="shared" si="21"/>
      </c>
      <c r="B253" s="4">
        <f t="shared" si="22"/>
      </c>
      <c r="C253" s="9">
        <f t="shared" si="23"/>
      </c>
      <c r="D253" s="5">
        <f t="shared" si="24"/>
      </c>
      <c r="E253" s="7"/>
      <c r="F253" s="5">
        <f t="shared" si="25"/>
      </c>
      <c r="G253" s="5">
        <f t="shared" si="26"/>
      </c>
      <c r="H253" s="5">
        <f t="shared" si="27"/>
      </c>
      <c r="I253" s="10">
        <f>IF(A253="","",SUM(F$30:F253))</f>
      </c>
      <c r="J253" s="10">
        <f>IF(A253="","",SUM(G$30:G253))</f>
      </c>
    </row>
    <row r="254" spans="1:10" ht="12.75">
      <c r="A254" s="3">
        <f aca="true" t="shared" si="28" ref="A254:A273">IF(A253&gt;=nper,"",A253+1)</f>
      </c>
      <c r="B254" s="4">
        <f t="shared" si="22"/>
      </c>
      <c r="C254" s="9">
        <f aca="true" t="shared" si="29" ref="C254:C273">IF(A254="","",IF(A254&lt;$D$16*12,$D$8,MIN($D$19,$D$8+$D$18*ROUNDUP((A254-$D$16*12)/$D$17,0))))</f>
      </c>
      <c r="D254" s="5">
        <f t="shared" si="24"/>
      </c>
      <c r="E254" s="7"/>
      <c r="F254" s="5">
        <f aca="true" t="shared" si="30" ref="F254:F273">IF(A254="","",ROUND(C254/12*H253,2))</f>
      </c>
      <c r="G254" s="5">
        <f aca="true" t="shared" si="31" ref="G254:G273">IF(A254="","",D254-F254+E254)</f>
      </c>
      <c r="H254" s="5">
        <f aca="true" t="shared" si="32" ref="H254:H273">IF(A254="","",H253-G254)</f>
      </c>
      <c r="I254" s="10">
        <f>IF(A254="","",SUM(F$30:F254))</f>
      </c>
      <c r="J254" s="10">
        <f>IF(A254="","",SUM(G$30:G254))</f>
      </c>
    </row>
    <row r="255" spans="1:10" ht="12.75">
      <c r="A255" s="3">
        <f t="shared" si="28"/>
      </c>
      <c r="B255" s="4">
        <f t="shared" si="22"/>
      </c>
      <c r="C255" s="9">
        <f t="shared" si="29"/>
      </c>
      <c r="D255" s="5">
        <f t="shared" si="24"/>
      </c>
      <c r="E255" s="7"/>
      <c r="F255" s="5">
        <f t="shared" si="30"/>
      </c>
      <c r="G255" s="5">
        <f t="shared" si="31"/>
      </c>
      <c r="H255" s="5">
        <f t="shared" si="32"/>
      </c>
      <c r="I255" s="10">
        <f>IF(A255="","",SUM(F$30:F255))</f>
      </c>
      <c r="J255" s="10">
        <f>IF(A255="","",SUM(G$30:G255))</f>
      </c>
    </row>
    <row r="256" spans="1:10" ht="12.75">
      <c r="A256" s="3">
        <f t="shared" si="28"/>
      </c>
      <c r="B256" s="4">
        <f t="shared" si="22"/>
      </c>
      <c r="C256" s="9">
        <f t="shared" si="29"/>
      </c>
      <c r="D256" s="5">
        <f t="shared" si="24"/>
      </c>
      <c r="E256" s="7"/>
      <c r="F256" s="5">
        <f t="shared" si="30"/>
      </c>
      <c r="G256" s="5">
        <f t="shared" si="31"/>
      </c>
      <c r="H256" s="5">
        <f t="shared" si="32"/>
      </c>
      <c r="I256" s="10">
        <f>IF(A256="","",SUM(F$30:F256))</f>
      </c>
      <c r="J256" s="10">
        <f>IF(A256="","",SUM(G$30:G256))</f>
      </c>
    </row>
    <row r="257" spans="1:10" ht="12.75">
      <c r="A257" s="3">
        <f t="shared" si="28"/>
      </c>
      <c r="B257" s="4">
        <f t="shared" si="22"/>
      </c>
      <c r="C257" s="9">
        <f t="shared" si="29"/>
      </c>
      <c r="D257" s="5">
        <f t="shared" si="24"/>
      </c>
      <c r="E257" s="7"/>
      <c r="F257" s="5">
        <f t="shared" si="30"/>
      </c>
      <c r="G257" s="5">
        <f t="shared" si="31"/>
      </c>
      <c r="H257" s="5">
        <f t="shared" si="32"/>
      </c>
      <c r="I257" s="10">
        <f>IF(A257="","",SUM(F$30:F257))</f>
      </c>
      <c r="J257" s="10">
        <f>IF(A257="","",SUM(G$30:G257))</f>
      </c>
    </row>
    <row r="258" spans="1:10" ht="12.75">
      <c r="A258" s="3">
        <f t="shared" si="28"/>
      </c>
      <c r="B258" s="4">
        <f t="shared" si="22"/>
      </c>
      <c r="C258" s="9">
        <f t="shared" si="29"/>
      </c>
      <c r="D258" s="5">
        <f t="shared" si="24"/>
      </c>
      <c r="E258" s="7"/>
      <c r="F258" s="5">
        <f t="shared" si="30"/>
      </c>
      <c r="G258" s="5">
        <f t="shared" si="31"/>
      </c>
      <c r="H258" s="5">
        <f t="shared" si="32"/>
      </c>
      <c r="I258" s="10">
        <f>IF(A258="","",SUM(F$30:F258))</f>
      </c>
      <c r="J258" s="10">
        <f>IF(A258="","",SUM(G$30:G258))</f>
      </c>
    </row>
    <row r="259" spans="1:10" ht="12.75">
      <c r="A259" s="3">
        <f t="shared" si="28"/>
      </c>
      <c r="B259" s="4">
        <f t="shared" si="22"/>
      </c>
      <c r="C259" s="9">
        <f t="shared" si="29"/>
      </c>
      <c r="D259" s="5">
        <f t="shared" si="24"/>
      </c>
      <c r="E259" s="7"/>
      <c r="F259" s="5">
        <f t="shared" si="30"/>
      </c>
      <c r="G259" s="5">
        <f t="shared" si="31"/>
      </c>
      <c r="H259" s="5">
        <f t="shared" si="32"/>
      </c>
      <c r="I259" s="10">
        <f>IF(A259="","",SUM(F$30:F259))</f>
      </c>
      <c r="J259" s="10">
        <f>IF(A259="","",SUM(G$30:G259))</f>
      </c>
    </row>
    <row r="260" spans="1:10" ht="12.75">
      <c r="A260" s="3">
        <f t="shared" si="28"/>
      </c>
      <c r="B260" s="4">
        <f t="shared" si="22"/>
      </c>
      <c r="C260" s="9">
        <f t="shared" si="29"/>
      </c>
      <c r="D260" s="5">
        <f t="shared" si="24"/>
      </c>
      <c r="E260" s="7"/>
      <c r="F260" s="5">
        <f t="shared" si="30"/>
      </c>
      <c r="G260" s="5">
        <f t="shared" si="31"/>
      </c>
      <c r="H260" s="5">
        <f t="shared" si="32"/>
      </c>
      <c r="I260" s="10">
        <f>IF(A260="","",SUM(F$30:F260))</f>
      </c>
      <c r="J260" s="10">
        <f>IF(A260="","",SUM(G$30:G260))</f>
      </c>
    </row>
    <row r="261" spans="1:10" ht="12.75">
      <c r="A261" s="3">
        <f t="shared" si="28"/>
      </c>
      <c r="B261" s="4">
        <f t="shared" si="22"/>
      </c>
      <c r="C261" s="9">
        <f t="shared" si="29"/>
      </c>
      <c r="D261" s="5">
        <f t="shared" si="24"/>
      </c>
      <c r="E261" s="7"/>
      <c r="F261" s="5">
        <f t="shared" si="30"/>
      </c>
      <c r="G261" s="5">
        <f t="shared" si="31"/>
      </c>
      <c r="H261" s="5">
        <f t="shared" si="32"/>
      </c>
      <c r="I261" s="10">
        <f>IF(A261="","",SUM(F$30:F261))</f>
      </c>
      <c r="J261" s="10">
        <f>IF(A261="","",SUM(G$30:G261))</f>
      </c>
    </row>
    <row r="262" spans="1:10" ht="12.75">
      <c r="A262" s="3">
        <f t="shared" si="28"/>
      </c>
      <c r="B262" s="4">
        <f t="shared" si="22"/>
      </c>
      <c r="C262" s="9">
        <f t="shared" si="29"/>
      </c>
      <c r="D262" s="5">
        <f t="shared" si="24"/>
      </c>
      <c r="E262" s="7"/>
      <c r="F262" s="5">
        <f t="shared" si="30"/>
      </c>
      <c r="G262" s="5">
        <f t="shared" si="31"/>
      </c>
      <c r="H262" s="5">
        <f t="shared" si="32"/>
      </c>
      <c r="I262" s="10">
        <f>IF(A262="","",SUM(F$30:F262))</f>
      </c>
      <c r="J262" s="10">
        <f>IF(A262="","",SUM(G$30:G262))</f>
      </c>
    </row>
    <row r="263" spans="1:10" ht="12.75">
      <c r="A263" s="3">
        <f t="shared" si="28"/>
      </c>
      <c r="B263" s="4">
        <f t="shared" si="22"/>
      </c>
      <c r="C263" s="9">
        <f t="shared" si="29"/>
      </c>
      <c r="D263" s="5">
        <f t="shared" si="24"/>
      </c>
      <c r="E263" s="7"/>
      <c r="F263" s="5">
        <f t="shared" si="30"/>
      </c>
      <c r="G263" s="5">
        <f t="shared" si="31"/>
      </c>
      <c r="H263" s="5">
        <f t="shared" si="32"/>
      </c>
      <c r="I263" s="10">
        <f>IF(A263="","",SUM(F$30:F263))</f>
      </c>
      <c r="J263" s="10">
        <f>IF(A263="","",SUM(G$30:G263))</f>
      </c>
    </row>
    <row r="264" spans="1:10" ht="12.75">
      <c r="A264" s="3">
        <f t="shared" si="28"/>
      </c>
      <c r="B264" s="4">
        <f t="shared" si="22"/>
      </c>
      <c r="C264" s="9">
        <f t="shared" si="29"/>
      </c>
      <c r="D264" s="5">
        <f t="shared" si="24"/>
      </c>
      <c r="E264" s="7"/>
      <c r="F264" s="5">
        <f t="shared" si="30"/>
      </c>
      <c r="G264" s="5">
        <f t="shared" si="31"/>
      </c>
      <c r="H264" s="5">
        <f t="shared" si="32"/>
      </c>
      <c r="I264" s="10">
        <f>IF(A264="","",SUM(F$30:F264))</f>
      </c>
      <c r="J264" s="10">
        <f>IF(A264="","",SUM(G$30:G264))</f>
      </c>
    </row>
    <row r="265" spans="1:10" ht="12.75">
      <c r="A265" s="3">
        <f t="shared" si="28"/>
      </c>
      <c r="B265" s="4">
        <f t="shared" si="22"/>
      </c>
      <c r="C265" s="9">
        <f t="shared" si="29"/>
      </c>
      <c r="D265" s="5">
        <f t="shared" si="24"/>
      </c>
      <c r="E265" s="7"/>
      <c r="F265" s="5">
        <f t="shared" si="30"/>
      </c>
      <c r="G265" s="5">
        <f t="shared" si="31"/>
      </c>
      <c r="H265" s="5">
        <f t="shared" si="32"/>
      </c>
      <c r="I265" s="10">
        <f>IF(A265="","",SUM(F$30:F265))</f>
      </c>
      <c r="J265" s="10">
        <f>IF(A265="","",SUM(G$30:G265))</f>
      </c>
    </row>
    <row r="266" spans="1:10" ht="12.75">
      <c r="A266" s="3">
        <f t="shared" si="28"/>
      </c>
      <c r="B266" s="4">
        <f t="shared" si="22"/>
      </c>
      <c r="C266" s="9">
        <f t="shared" si="29"/>
      </c>
      <c r="D266" s="5">
        <f t="shared" si="24"/>
      </c>
      <c r="E266" s="7"/>
      <c r="F266" s="5">
        <f t="shared" si="30"/>
      </c>
      <c r="G266" s="5">
        <f t="shared" si="31"/>
      </c>
      <c r="H266" s="5">
        <f t="shared" si="32"/>
      </c>
      <c r="I266" s="10">
        <f>IF(A266="","",SUM(F$30:F266))</f>
      </c>
      <c r="J266" s="10">
        <f>IF(A266="","",SUM(G$30:G266))</f>
      </c>
    </row>
    <row r="267" spans="1:10" ht="12.75">
      <c r="A267" s="3">
        <f t="shared" si="28"/>
      </c>
      <c r="B267" s="4">
        <f t="shared" si="22"/>
      </c>
      <c r="C267" s="9">
        <f t="shared" si="29"/>
      </c>
      <c r="D267" s="5">
        <f t="shared" si="24"/>
      </c>
      <c r="E267" s="7"/>
      <c r="F267" s="5">
        <f t="shared" si="30"/>
      </c>
      <c r="G267" s="5">
        <f t="shared" si="31"/>
      </c>
      <c r="H267" s="5">
        <f t="shared" si="32"/>
      </c>
      <c r="I267" s="10">
        <f>IF(A267="","",SUM(F$30:F267))</f>
      </c>
      <c r="J267" s="10">
        <f>IF(A267="","",SUM(G$30:G267))</f>
      </c>
    </row>
    <row r="268" spans="1:10" ht="12.75">
      <c r="A268" s="3">
        <f t="shared" si="28"/>
      </c>
      <c r="B268" s="4">
        <f t="shared" si="22"/>
      </c>
      <c r="C268" s="9">
        <f t="shared" si="29"/>
      </c>
      <c r="D268" s="5">
        <f t="shared" si="24"/>
      </c>
      <c r="E268" s="7"/>
      <c r="F268" s="5">
        <f t="shared" si="30"/>
      </c>
      <c r="G268" s="5">
        <f t="shared" si="31"/>
      </c>
      <c r="H268" s="5">
        <f t="shared" si="32"/>
      </c>
      <c r="I268" s="10">
        <f>IF(A268="","",SUM(F$30:F268))</f>
      </c>
      <c r="J268" s="10">
        <f>IF(A268="","",SUM(G$30:G268))</f>
      </c>
    </row>
    <row r="269" spans="1:10" ht="12.75">
      <c r="A269" s="3">
        <f t="shared" si="28"/>
      </c>
      <c r="B269" s="4">
        <f t="shared" si="22"/>
      </c>
      <c r="C269" s="9">
        <f t="shared" si="29"/>
      </c>
      <c r="D269" s="5">
        <f t="shared" si="24"/>
      </c>
      <c r="E269" s="7"/>
      <c r="F269" s="5">
        <f t="shared" si="30"/>
      </c>
      <c r="G269" s="5">
        <f t="shared" si="31"/>
      </c>
      <c r="H269" s="5">
        <f t="shared" si="32"/>
      </c>
      <c r="I269" s="10">
        <f>IF(A269="","",SUM(F$30:F269))</f>
      </c>
      <c r="J269" s="10">
        <f>IF(A269="","",SUM(G$30:G269))</f>
      </c>
    </row>
    <row r="270" spans="1:10" ht="12.75">
      <c r="A270" s="3">
        <f t="shared" si="28"/>
      </c>
      <c r="B270" s="4">
        <f t="shared" si="22"/>
      </c>
      <c r="C270" s="9">
        <f t="shared" si="29"/>
      </c>
      <c r="D270" s="5">
        <f t="shared" si="24"/>
      </c>
      <c r="E270" s="7"/>
      <c r="F270" s="5">
        <f t="shared" si="30"/>
      </c>
      <c r="G270" s="5">
        <f t="shared" si="31"/>
      </c>
      <c r="H270" s="5">
        <f t="shared" si="32"/>
      </c>
      <c r="I270" s="10">
        <f>IF(A270="","",SUM(F$30:F270))</f>
      </c>
      <c r="J270" s="10">
        <f>IF(A270="","",SUM(G$30:G270))</f>
      </c>
    </row>
    <row r="271" spans="1:10" ht="12.75">
      <c r="A271" s="3">
        <f t="shared" si="28"/>
      </c>
      <c r="B271" s="4">
        <f t="shared" si="22"/>
      </c>
      <c r="C271" s="9">
        <f t="shared" si="29"/>
      </c>
      <c r="D271" s="5">
        <f t="shared" si="24"/>
      </c>
      <c r="E271" s="7"/>
      <c r="F271" s="5">
        <f t="shared" si="30"/>
      </c>
      <c r="G271" s="5">
        <f t="shared" si="31"/>
      </c>
      <c r="H271" s="5">
        <f t="shared" si="32"/>
      </c>
      <c r="I271" s="10">
        <f>IF(A271="","",SUM(F$30:F271))</f>
      </c>
      <c r="J271" s="10">
        <f>IF(A271="","",SUM(G$30:G271))</f>
      </c>
    </row>
    <row r="272" spans="1:10" ht="12.75">
      <c r="A272" s="3">
        <f t="shared" si="28"/>
      </c>
      <c r="B272" s="4">
        <f t="shared" si="22"/>
      </c>
      <c r="C272" s="9">
        <f t="shared" si="29"/>
      </c>
      <c r="D272" s="5">
        <f t="shared" si="24"/>
      </c>
      <c r="E272" s="7"/>
      <c r="F272" s="5">
        <f t="shared" si="30"/>
      </c>
      <c r="G272" s="5">
        <f t="shared" si="31"/>
      </c>
      <c r="H272" s="5">
        <f t="shared" si="32"/>
      </c>
      <c r="I272" s="10">
        <f>IF(A272="","",SUM(F$30:F272))</f>
      </c>
      <c r="J272" s="10">
        <f>IF(A272="","",SUM(G$30:G272))</f>
      </c>
    </row>
    <row r="273" spans="1:10" ht="12.75">
      <c r="A273" s="3">
        <f t="shared" si="28"/>
      </c>
      <c r="B273" s="4">
        <f t="shared" si="22"/>
      </c>
      <c r="C273" s="9">
        <f t="shared" si="29"/>
      </c>
      <c r="D273" s="5">
        <f t="shared" si="24"/>
      </c>
      <c r="E273" s="7"/>
      <c r="F273" s="5">
        <f t="shared" si="30"/>
      </c>
      <c r="G273" s="5">
        <f t="shared" si="31"/>
      </c>
      <c r="H273" s="5">
        <f t="shared" si="32"/>
      </c>
      <c r="I273" s="10">
        <f>IF(A273="","",SUM(F$30:F273))</f>
      </c>
      <c r="J273" s="10">
        <f>IF(A273="","",SUM(G$30:G273))</f>
      </c>
    </row>
    <row r="274" spans="1:10" ht="12.75">
      <c r="A274" s="3">
        <f aca="true" t="shared" si="33" ref="A274:A337">IF(A273&gt;=nper,"",A273+1)</f>
      </c>
      <c r="B274" s="4">
        <f t="shared" si="22"/>
      </c>
      <c r="C274" s="9">
        <f aca="true" t="shared" si="34" ref="C274:C337">IF(A274="","",IF(A274&lt;$D$16*12,$D$8,MIN($D$19,$D$8+$D$18*ROUNDUP((A274-$D$16*12)/$D$17,0))))</f>
      </c>
      <c r="D274" s="5">
        <f t="shared" si="24"/>
      </c>
      <c r="E274" s="7"/>
      <c r="F274" s="5">
        <f aca="true" t="shared" si="35" ref="F274:F337">IF(A274="","",ROUND(C274/12*H273,2))</f>
      </c>
      <c r="G274" s="5">
        <f aca="true" t="shared" si="36" ref="G274:G337">IF(A274="","",D274-F274+E274)</f>
      </c>
      <c r="H274" s="5">
        <f aca="true" t="shared" si="37" ref="H274:H337">IF(A274="","",H273-G274)</f>
      </c>
      <c r="I274" s="10">
        <f>IF(A274="","",SUM(F$30:F274))</f>
      </c>
      <c r="J274" s="10">
        <f>IF(A274="","",SUM(G$30:G274))</f>
      </c>
    </row>
    <row r="275" spans="1:10" ht="12.75">
      <c r="A275" s="3">
        <f t="shared" si="33"/>
      </c>
      <c r="B275" s="4">
        <f t="shared" si="22"/>
      </c>
      <c r="C275" s="9">
        <f t="shared" si="34"/>
      </c>
      <c r="D275" s="5">
        <f t="shared" si="24"/>
      </c>
      <c r="E275" s="7"/>
      <c r="F275" s="5">
        <f t="shared" si="35"/>
      </c>
      <c r="G275" s="5">
        <f t="shared" si="36"/>
      </c>
      <c r="H275" s="5">
        <f t="shared" si="37"/>
      </c>
      <c r="I275" s="10">
        <f>IF(A275="","",SUM(F$30:F275))</f>
      </c>
      <c r="J275" s="10">
        <f>IF(A275="","",SUM(G$30:G275))</f>
      </c>
    </row>
    <row r="276" spans="1:10" ht="12.75">
      <c r="A276" s="3">
        <f t="shared" si="33"/>
      </c>
      <c r="B276" s="4">
        <f t="shared" si="22"/>
      </c>
      <c r="C276" s="9">
        <f t="shared" si="34"/>
      </c>
      <c r="D276" s="5">
        <f t="shared" si="24"/>
      </c>
      <c r="E276" s="7"/>
      <c r="F276" s="5">
        <f t="shared" si="35"/>
      </c>
      <c r="G276" s="5">
        <f t="shared" si="36"/>
      </c>
      <c r="H276" s="5">
        <f t="shared" si="37"/>
      </c>
      <c r="I276" s="10">
        <f>IF(A276="","",SUM(F$30:F276))</f>
      </c>
      <c r="J276" s="10">
        <f>IF(A276="","",SUM(G$30:G276))</f>
      </c>
    </row>
    <row r="277" spans="1:10" ht="12.75">
      <c r="A277" s="3">
        <f t="shared" si="33"/>
      </c>
      <c r="B277" s="4">
        <f t="shared" si="22"/>
      </c>
      <c r="C277" s="9">
        <f t="shared" si="34"/>
      </c>
      <c r="D277" s="5">
        <f t="shared" si="24"/>
      </c>
      <c r="E277" s="7"/>
      <c r="F277" s="5">
        <f t="shared" si="35"/>
      </c>
      <c r="G277" s="5">
        <f t="shared" si="36"/>
      </c>
      <c r="H277" s="5">
        <f t="shared" si="37"/>
      </c>
      <c r="I277" s="10">
        <f>IF(A277="","",SUM(F$30:F277))</f>
      </c>
      <c r="J277" s="10">
        <f>IF(A277="","",SUM(G$30:G277))</f>
      </c>
    </row>
    <row r="278" spans="1:10" ht="12.75">
      <c r="A278" s="3">
        <f t="shared" si="33"/>
      </c>
      <c r="B278" s="4">
        <f t="shared" si="22"/>
      </c>
      <c r="C278" s="9">
        <f t="shared" si="34"/>
      </c>
      <c r="D278" s="5">
        <f t="shared" si="24"/>
      </c>
      <c r="E278" s="7"/>
      <c r="F278" s="5">
        <f t="shared" si="35"/>
      </c>
      <c r="G278" s="5">
        <f t="shared" si="36"/>
      </c>
      <c r="H278" s="5">
        <f t="shared" si="37"/>
      </c>
      <c r="I278" s="10">
        <f>IF(A278="","",SUM(F$30:F278))</f>
      </c>
      <c r="J278" s="10">
        <f>IF(A278="","",SUM(G$30:G278))</f>
      </c>
    </row>
    <row r="279" spans="1:10" ht="12.75">
      <c r="A279" s="3">
        <f t="shared" si="33"/>
      </c>
      <c r="B279" s="4">
        <f t="shared" si="22"/>
      </c>
      <c r="C279" s="9">
        <f t="shared" si="34"/>
      </c>
      <c r="D279" s="5">
        <f t="shared" si="24"/>
      </c>
      <c r="E279" s="7"/>
      <c r="F279" s="5">
        <f t="shared" si="35"/>
      </c>
      <c r="G279" s="5">
        <f t="shared" si="36"/>
      </c>
      <c r="H279" s="5">
        <f t="shared" si="37"/>
      </c>
      <c r="I279" s="10">
        <f>IF(A279="","",SUM(F$30:F279))</f>
      </c>
      <c r="J279" s="10">
        <f>IF(A279="","",SUM(G$30:G279))</f>
      </c>
    </row>
    <row r="280" spans="1:10" ht="12.75">
      <c r="A280" s="3">
        <f t="shared" si="33"/>
      </c>
      <c r="B280" s="4">
        <f t="shared" si="22"/>
      </c>
      <c r="C280" s="9">
        <f t="shared" si="34"/>
      </c>
      <c r="D280" s="5">
        <f t="shared" si="24"/>
      </c>
      <c r="E280" s="7"/>
      <c r="F280" s="5">
        <f t="shared" si="35"/>
      </c>
      <c r="G280" s="5">
        <f t="shared" si="36"/>
      </c>
      <c r="H280" s="5">
        <f t="shared" si="37"/>
      </c>
      <c r="I280" s="10">
        <f>IF(A280="","",SUM(F$30:F280))</f>
      </c>
      <c r="J280" s="10">
        <f>IF(A280="","",SUM(G$30:G280))</f>
      </c>
    </row>
    <row r="281" spans="1:10" ht="12.75">
      <c r="A281" s="3">
        <f t="shared" si="33"/>
      </c>
      <c r="B281" s="4">
        <f t="shared" si="22"/>
      </c>
      <c r="C281" s="9">
        <f t="shared" si="34"/>
      </c>
      <c r="D281" s="5">
        <f t="shared" si="24"/>
      </c>
      <c r="E281" s="7"/>
      <c r="F281" s="5">
        <f t="shared" si="35"/>
      </c>
      <c r="G281" s="5">
        <f t="shared" si="36"/>
      </c>
      <c r="H281" s="5">
        <f t="shared" si="37"/>
      </c>
      <c r="I281" s="10">
        <f>IF(A281="","",SUM(F$30:F281))</f>
      </c>
      <c r="J281" s="10">
        <f>IF(A281="","",SUM(G$30:G281))</f>
      </c>
    </row>
    <row r="282" spans="1:10" ht="12.75">
      <c r="A282" s="3">
        <f t="shared" si="33"/>
      </c>
      <c r="B282" s="4">
        <f t="shared" si="22"/>
      </c>
      <c r="C282" s="9">
        <f t="shared" si="34"/>
      </c>
      <c r="D282" s="5">
        <f t="shared" si="24"/>
      </c>
      <c r="E282" s="7"/>
      <c r="F282" s="5">
        <f t="shared" si="35"/>
      </c>
      <c r="G282" s="5">
        <f t="shared" si="36"/>
      </c>
      <c r="H282" s="5">
        <f t="shared" si="37"/>
      </c>
      <c r="I282" s="10">
        <f>IF(A282="","",SUM(F$30:F282))</f>
      </c>
      <c r="J282" s="10">
        <f>IF(A282="","",SUM(G$30:G282))</f>
      </c>
    </row>
    <row r="283" spans="1:10" ht="12.75">
      <c r="A283" s="3">
        <f t="shared" si="33"/>
      </c>
      <c r="B283" s="4">
        <f t="shared" si="22"/>
      </c>
      <c r="C283" s="9">
        <f t="shared" si="34"/>
      </c>
      <c r="D283" s="5">
        <f t="shared" si="24"/>
      </c>
      <c r="E283" s="7"/>
      <c r="F283" s="5">
        <f t="shared" si="35"/>
      </c>
      <c r="G283" s="5">
        <f t="shared" si="36"/>
      </c>
      <c r="H283" s="5">
        <f t="shared" si="37"/>
      </c>
      <c r="I283" s="10">
        <f>IF(A283="","",SUM(F$30:F283))</f>
      </c>
      <c r="J283" s="10">
        <f>IF(A283="","",SUM(G$30:G283))</f>
      </c>
    </row>
    <row r="284" spans="1:10" ht="12.75">
      <c r="A284" s="3">
        <f t="shared" si="33"/>
      </c>
      <c r="B284" s="4">
        <f t="shared" si="22"/>
      </c>
      <c r="C284" s="9">
        <f t="shared" si="34"/>
      </c>
      <c r="D284" s="5">
        <f t="shared" si="24"/>
      </c>
      <c r="E284" s="7"/>
      <c r="F284" s="5">
        <f t="shared" si="35"/>
      </c>
      <c r="G284" s="5">
        <f t="shared" si="36"/>
      </c>
      <c r="H284" s="5">
        <f t="shared" si="37"/>
      </c>
      <c r="I284" s="10">
        <f>IF(A284="","",SUM(F$30:F284))</f>
      </c>
      <c r="J284" s="10">
        <f>IF(A284="","",SUM(G$30:G284))</f>
      </c>
    </row>
    <row r="285" spans="1:10" ht="12.75">
      <c r="A285" s="3">
        <f t="shared" si="33"/>
      </c>
      <c r="B285" s="4">
        <f t="shared" si="22"/>
      </c>
      <c r="C285" s="9">
        <f t="shared" si="34"/>
      </c>
      <c r="D285" s="5">
        <f t="shared" si="24"/>
      </c>
      <c r="E285" s="7"/>
      <c r="F285" s="5">
        <f t="shared" si="35"/>
      </c>
      <c r="G285" s="5">
        <f t="shared" si="36"/>
      </c>
      <c r="H285" s="5">
        <f t="shared" si="37"/>
      </c>
      <c r="I285" s="10">
        <f>IF(A285="","",SUM(F$30:F285))</f>
      </c>
      <c r="J285" s="10">
        <f>IF(A285="","",SUM(G$30:G285))</f>
      </c>
    </row>
    <row r="286" spans="1:10" ht="12.75">
      <c r="A286" s="3">
        <f t="shared" si="33"/>
      </c>
      <c r="B286" s="4">
        <f t="shared" si="22"/>
      </c>
      <c r="C286" s="9">
        <f t="shared" si="34"/>
      </c>
      <c r="D286" s="5">
        <f aca="true" t="shared" si="38" ref="D286:D349">IF(A286="","",MIN(ROUND(IF(C286=$D$8,$D$11,IF(C286=C285,D285,-PMT(C286/12,nper-A286+1,H285))),2),H285+ROUND(C286/12*H285,2)))</f>
      </c>
      <c r="E286" s="7"/>
      <c r="F286" s="5">
        <f t="shared" si="35"/>
      </c>
      <c r="G286" s="5">
        <f t="shared" si="36"/>
      </c>
      <c r="H286" s="5">
        <f t="shared" si="37"/>
      </c>
      <c r="I286" s="10">
        <f>IF(A286="","",SUM(F$30:F286))</f>
      </c>
      <c r="J286" s="10">
        <f>IF(A286="","",SUM(G$30:G286))</f>
      </c>
    </row>
    <row r="287" spans="1:10" ht="12.75">
      <c r="A287" s="3">
        <f t="shared" si="33"/>
      </c>
      <c r="B287" s="4">
        <f t="shared" si="22"/>
      </c>
      <c r="C287" s="9">
        <f t="shared" si="34"/>
      </c>
      <c r="D287" s="5">
        <f t="shared" si="38"/>
      </c>
      <c r="E287" s="7"/>
      <c r="F287" s="5">
        <f t="shared" si="35"/>
      </c>
      <c r="G287" s="5">
        <f t="shared" si="36"/>
      </c>
      <c r="H287" s="5">
        <f t="shared" si="37"/>
      </c>
      <c r="I287" s="10">
        <f>IF(A287="","",SUM(F$30:F287))</f>
      </c>
      <c r="J287" s="10">
        <f>IF(A287="","",SUM(G$30:G287))</f>
      </c>
    </row>
    <row r="288" spans="1:10" ht="12.75">
      <c r="A288" s="3">
        <f t="shared" si="33"/>
      </c>
      <c r="B288" s="4">
        <f t="shared" si="22"/>
      </c>
      <c r="C288" s="9">
        <f t="shared" si="34"/>
      </c>
      <c r="D288" s="5">
        <f t="shared" si="38"/>
      </c>
      <c r="E288" s="7"/>
      <c r="F288" s="5">
        <f t="shared" si="35"/>
      </c>
      <c r="G288" s="5">
        <f t="shared" si="36"/>
      </c>
      <c r="H288" s="5">
        <f t="shared" si="37"/>
      </c>
      <c r="I288" s="10">
        <f>IF(A288="","",SUM(F$30:F288))</f>
      </c>
      <c r="J288" s="10">
        <f>IF(A288="","",SUM(G$30:G288))</f>
      </c>
    </row>
    <row r="289" spans="1:10" ht="12.75">
      <c r="A289" s="3">
        <f t="shared" si="33"/>
      </c>
      <c r="B289" s="4">
        <f t="shared" si="22"/>
      </c>
      <c r="C289" s="9">
        <f t="shared" si="34"/>
      </c>
      <c r="D289" s="5">
        <f t="shared" si="38"/>
      </c>
      <c r="E289" s="7"/>
      <c r="F289" s="5">
        <f t="shared" si="35"/>
      </c>
      <c r="G289" s="5">
        <f t="shared" si="36"/>
      </c>
      <c r="H289" s="5">
        <f t="shared" si="37"/>
      </c>
      <c r="I289" s="10">
        <f>IF(A289="","",SUM(F$30:F289))</f>
      </c>
      <c r="J289" s="10">
        <f>IF(A289="","",SUM(G$30:G289))</f>
      </c>
    </row>
    <row r="290" spans="1:10" ht="12.75">
      <c r="A290" s="3">
        <f t="shared" si="33"/>
      </c>
      <c r="B290" s="4">
        <f t="shared" si="22"/>
      </c>
      <c r="C290" s="9">
        <f t="shared" si="34"/>
      </c>
      <c r="D290" s="5">
        <f t="shared" si="38"/>
      </c>
      <c r="E290" s="7"/>
      <c r="F290" s="5">
        <f t="shared" si="35"/>
      </c>
      <c r="G290" s="5">
        <f t="shared" si="36"/>
      </c>
      <c r="H290" s="5">
        <f t="shared" si="37"/>
      </c>
      <c r="I290" s="10">
        <f>IF(A290="","",SUM(F$30:F290))</f>
      </c>
      <c r="J290" s="10">
        <f>IF(A290="","",SUM(G$30:G290))</f>
      </c>
    </row>
    <row r="291" spans="1:10" ht="12.75">
      <c r="A291" s="3">
        <f t="shared" si="33"/>
      </c>
      <c r="B291" s="4">
        <f t="shared" si="22"/>
      </c>
      <c r="C291" s="9">
        <f t="shared" si="34"/>
      </c>
      <c r="D291" s="5">
        <f t="shared" si="38"/>
      </c>
      <c r="E291" s="7"/>
      <c r="F291" s="5">
        <f t="shared" si="35"/>
      </c>
      <c r="G291" s="5">
        <f t="shared" si="36"/>
      </c>
      <c r="H291" s="5">
        <f t="shared" si="37"/>
      </c>
      <c r="I291" s="10">
        <f>IF(A291="","",SUM(F$30:F291))</f>
      </c>
      <c r="J291" s="10">
        <f>IF(A291="","",SUM(G$30:G291))</f>
      </c>
    </row>
    <row r="292" spans="1:10" ht="12.75">
      <c r="A292" s="3">
        <f t="shared" si="33"/>
      </c>
      <c r="B292" s="4">
        <f t="shared" si="22"/>
      </c>
      <c r="C292" s="9">
        <f t="shared" si="34"/>
      </c>
      <c r="D292" s="5">
        <f t="shared" si="38"/>
      </c>
      <c r="E292" s="7"/>
      <c r="F292" s="5">
        <f t="shared" si="35"/>
      </c>
      <c r="G292" s="5">
        <f t="shared" si="36"/>
      </c>
      <c r="H292" s="5">
        <f t="shared" si="37"/>
      </c>
      <c r="I292" s="10">
        <f>IF(A292="","",SUM(F$30:F292))</f>
      </c>
      <c r="J292" s="10">
        <f>IF(A292="","",SUM(G$30:G292))</f>
      </c>
    </row>
    <row r="293" spans="1:10" ht="12.75">
      <c r="A293" s="3">
        <f t="shared" si="33"/>
      </c>
      <c r="B293" s="4">
        <f t="shared" si="22"/>
      </c>
      <c r="C293" s="9">
        <f t="shared" si="34"/>
      </c>
      <c r="D293" s="5">
        <f t="shared" si="38"/>
      </c>
      <c r="E293" s="7"/>
      <c r="F293" s="5">
        <f t="shared" si="35"/>
      </c>
      <c r="G293" s="5">
        <f t="shared" si="36"/>
      </c>
      <c r="H293" s="5">
        <f t="shared" si="37"/>
      </c>
      <c r="I293" s="10">
        <f>IF(A293="","",SUM(F$30:F293))</f>
      </c>
      <c r="J293" s="10">
        <f>IF(A293="","",SUM(G$30:G293))</f>
      </c>
    </row>
    <row r="294" spans="1:10" ht="12.75">
      <c r="A294" s="3">
        <f t="shared" si="33"/>
      </c>
      <c r="B294" s="4">
        <f t="shared" si="22"/>
      </c>
      <c r="C294" s="9">
        <f t="shared" si="34"/>
      </c>
      <c r="D294" s="5">
        <f t="shared" si="38"/>
      </c>
      <c r="E294" s="7"/>
      <c r="F294" s="5">
        <f t="shared" si="35"/>
      </c>
      <c r="G294" s="5">
        <f t="shared" si="36"/>
      </c>
      <c r="H294" s="5">
        <f t="shared" si="37"/>
      </c>
      <c r="I294" s="10">
        <f>IF(A294="","",SUM(F$30:F294))</f>
      </c>
      <c r="J294" s="10">
        <f>IF(A294="","",SUM(G$30:G294))</f>
      </c>
    </row>
    <row r="295" spans="1:10" ht="12.75">
      <c r="A295" s="3">
        <f t="shared" si="33"/>
      </c>
      <c r="B295" s="4">
        <f t="shared" si="22"/>
      </c>
      <c r="C295" s="9">
        <f t="shared" si="34"/>
      </c>
      <c r="D295" s="5">
        <f t="shared" si="38"/>
      </c>
      <c r="E295" s="7"/>
      <c r="F295" s="5">
        <f t="shared" si="35"/>
      </c>
      <c r="G295" s="5">
        <f t="shared" si="36"/>
      </c>
      <c r="H295" s="5">
        <f t="shared" si="37"/>
      </c>
      <c r="I295" s="10">
        <f>IF(A295="","",SUM(F$30:F295))</f>
      </c>
      <c r="J295" s="10">
        <f>IF(A295="","",SUM(G$30:G295))</f>
      </c>
    </row>
    <row r="296" spans="1:10" ht="12.75">
      <c r="A296" s="3">
        <f t="shared" si="33"/>
      </c>
      <c r="B296" s="4">
        <f t="shared" si="22"/>
      </c>
      <c r="C296" s="9">
        <f t="shared" si="34"/>
      </c>
      <c r="D296" s="5">
        <f t="shared" si="38"/>
      </c>
      <c r="E296" s="7"/>
      <c r="F296" s="5">
        <f t="shared" si="35"/>
      </c>
      <c r="G296" s="5">
        <f t="shared" si="36"/>
      </c>
      <c r="H296" s="5">
        <f t="shared" si="37"/>
      </c>
      <c r="I296" s="10">
        <f>IF(A296="","",SUM(F$30:F296))</f>
      </c>
      <c r="J296" s="10">
        <f>IF(A296="","",SUM(G$30:G296))</f>
      </c>
    </row>
    <row r="297" spans="1:10" ht="12.75">
      <c r="A297" s="3">
        <f t="shared" si="33"/>
      </c>
      <c r="B297" s="4">
        <f t="shared" si="22"/>
      </c>
      <c r="C297" s="9">
        <f t="shared" si="34"/>
      </c>
      <c r="D297" s="5">
        <f t="shared" si="38"/>
      </c>
      <c r="E297" s="7"/>
      <c r="F297" s="5">
        <f t="shared" si="35"/>
      </c>
      <c r="G297" s="5">
        <f t="shared" si="36"/>
      </c>
      <c r="H297" s="5">
        <f t="shared" si="37"/>
      </c>
      <c r="I297" s="10">
        <f>IF(A297="","",SUM(F$30:F297))</f>
      </c>
      <c r="J297" s="10">
        <f>IF(A297="","",SUM(G$30:G297))</f>
      </c>
    </row>
    <row r="298" spans="1:10" ht="12.75">
      <c r="A298" s="3">
        <f t="shared" si="33"/>
      </c>
      <c r="B298" s="4">
        <f t="shared" si="22"/>
      </c>
      <c r="C298" s="9">
        <f t="shared" si="34"/>
      </c>
      <c r="D298" s="5">
        <f t="shared" si="38"/>
      </c>
      <c r="E298" s="7"/>
      <c r="F298" s="5">
        <f t="shared" si="35"/>
      </c>
      <c r="G298" s="5">
        <f t="shared" si="36"/>
      </c>
      <c r="H298" s="5">
        <f t="shared" si="37"/>
      </c>
      <c r="I298" s="10">
        <f>IF(A298="","",SUM(F$30:F298))</f>
      </c>
      <c r="J298" s="10">
        <f>IF(A298="","",SUM(G$30:G298))</f>
      </c>
    </row>
    <row r="299" spans="1:10" ht="12.75">
      <c r="A299" s="3">
        <f t="shared" si="33"/>
      </c>
      <c r="B299" s="4">
        <f t="shared" si="22"/>
      </c>
      <c r="C299" s="9">
        <f t="shared" si="34"/>
      </c>
      <c r="D299" s="5">
        <f t="shared" si="38"/>
      </c>
      <c r="E299" s="7"/>
      <c r="F299" s="5">
        <f t="shared" si="35"/>
      </c>
      <c r="G299" s="5">
        <f t="shared" si="36"/>
      </c>
      <c r="H299" s="5">
        <f t="shared" si="37"/>
      </c>
      <c r="I299" s="10">
        <f>IF(A299="","",SUM(F$30:F299))</f>
      </c>
      <c r="J299" s="10">
        <f>IF(A299="","",SUM(G$30:G299))</f>
      </c>
    </row>
    <row r="300" spans="1:10" ht="12.75">
      <c r="A300" s="3">
        <f t="shared" si="33"/>
      </c>
      <c r="B300" s="4">
        <f t="shared" si="22"/>
      </c>
      <c r="C300" s="9">
        <f t="shared" si="34"/>
      </c>
      <c r="D300" s="5">
        <f t="shared" si="38"/>
      </c>
      <c r="E300" s="7"/>
      <c r="F300" s="5">
        <f t="shared" si="35"/>
      </c>
      <c r="G300" s="5">
        <f t="shared" si="36"/>
      </c>
      <c r="H300" s="5">
        <f t="shared" si="37"/>
      </c>
      <c r="I300" s="10">
        <f>IF(A300="","",SUM(F$30:F300))</f>
      </c>
      <c r="J300" s="10">
        <f>IF(A300="","",SUM(G$30:G300))</f>
      </c>
    </row>
    <row r="301" spans="1:10" ht="12.75">
      <c r="A301" s="3">
        <f t="shared" si="33"/>
      </c>
      <c r="B301" s="4">
        <f t="shared" si="22"/>
      </c>
      <c r="C301" s="9">
        <f t="shared" si="34"/>
      </c>
      <c r="D301" s="5">
        <f t="shared" si="38"/>
      </c>
      <c r="E301" s="7"/>
      <c r="F301" s="5">
        <f t="shared" si="35"/>
      </c>
      <c r="G301" s="5">
        <f t="shared" si="36"/>
      </c>
      <c r="H301" s="5">
        <f t="shared" si="37"/>
      </c>
      <c r="I301" s="10">
        <f>IF(A301="","",SUM(F$30:F301))</f>
      </c>
      <c r="J301" s="10">
        <f>IF(A301="","",SUM(G$30:G301))</f>
      </c>
    </row>
    <row r="302" spans="1:10" ht="12.75">
      <c r="A302" s="3">
        <f t="shared" si="33"/>
      </c>
      <c r="B302" s="4">
        <f t="shared" si="22"/>
      </c>
      <c r="C302" s="9">
        <f t="shared" si="34"/>
      </c>
      <c r="D302" s="5">
        <f t="shared" si="38"/>
      </c>
      <c r="E302" s="7"/>
      <c r="F302" s="5">
        <f t="shared" si="35"/>
      </c>
      <c r="G302" s="5">
        <f t="shared" si="36"/>
      </c>
      <c r="H302" s="5">
        <f t="shared" si="37"/>
      </c>
      <c r="I302" s="10">
        <f>IF(A302="","",SUM(F$30:F302))</f>
      </c>
      <c r="J302" s="10">
        <f>IF(A302="","",SUM(G$30:G302))</f>
      </c>
    </row>
    <row r="303" spans="1:10" ht="12.75">
      <c r="A303" s="3">
        <f t="shared" si="33"/>
      </c>
      <c r="B303" s="4">
        <f t="shared" si="22"/>
      </c>
      <c r="C303" s="9">
        <f t="shared" si="34"/>
      </c>
      <c r="D303" s="5">
        <f t="shared" si="38"/>
      </c>
      <c r="E303" s="7"/>
      <c r="F303" s="5">
        <f t="shared" si="35"/>
      </c>
      <c r="G303" s="5">
        <f t="shared" si="36"/>
      </c>
      <c r="H303" s="5">
        <f t="shared" si="37"/>
      </c>
      <c r="I303" s="10">
        <f>IF(A303="","",SUM(F$30:F303))</f>
      </c>
      <c r="J303" s="10">
        <f>IF(A303="","",SUM(G$30:G303))</f>
      </c>
    </row>
    <row r="304" spans="1:10" ht="12.75">
      <c r="A304" s="3">
        <f t="shared" si="33"/>
      </c>
      <c r="B304" s="4">
        <f t="shared" si="22"/>
      </c>
      <c r="C304" s="9">
        <f t="shared" si="34"/>
      </c>
      <c r="D304" s="5">
        <f t="shared" si="38"/>
      </c>
      <c r="E304" s="7"/>
      <c r="F304" s="5">
        <f t="shared" si="35"/>
      </c>
      <c r="G304" s="5">
        <f t="shared" si="36"/>
      </c>
      <c r="H304" s="5">
        <f t="shared" si="37"/>
      </c>
      <c r="I304" s="10">
        <f>IF(A304="","",SUM(F$30:F304))</f>
      </c>
      <c r="J304" s="10">
        <f>IF(A304="","",SUM(G$30:G304))</f>
      </c>
    </row>
    <row r="305" spans="1:10" ht="12.75">
      <c r="A305" s="3">
        <f t="shared" si="33"/>
      </c>
      <c r="B305" s="4">
        <f t="shared" si="22"/>
      </c>
      <c r="C305" s="9">
        <f t="shared" si="34"/>
      </c>
      <c r="D305" s="5">
        <f t="shared" si="38"/>
      </c>
      <c r="E305" s="7"/>
      <c r="F305" s="5">
        <f t="shared" si="35"/>
      </c>
      <c r="G305" s="5">
        <f t="shared" si="36"/>
      </c>
      <c r="H305" s="5">
        <f t="shared" si="37"/>
      </c>
      <c r="I305" s="10">
        <f>IF(A305="","",SUM(F$30:F305))</f>
      </c>
      <c r="J305" s="10">
        <f>IF(A305="","",SUM(G$30:G305))</f>
      </c>
    </row>
    <row r="306" spans="1:10" ht="12.75">
      <c r="A306" s="3">
        <f t="shared" si="33"/>
      </c>
      <c r="B306" s="4">
        <f t="shared" si="22"/>
      </c>
      <c r="C306" s="9">
        <f t="shared" si="34"/>
      </c>
      <c r="D306" s="5">
        <f t="shared" si="38"/>
      </c>
      <c r="E306" s="7"/>
      <c r="F306" s="5">
        <f t="shared" si="35"/>
      </c>
      <c r="G306" s="5">
        <f t="shared" si="36"/>
      </c>
      <c r="H306" s="5">
        <f t="shared" si="37"/>
      </c>
      <c r="I306" s="10">
        <f>IF(A306="","",SUM(F$30:F306))</f>
      </c>
      <c r="J306" s="10">
        <f>IF(A306="","",SUM(G$30:G306))</f>
      </c>
    </row>
    <row r="307" spans="1:10" ht="12.75">
      <c r="A307" s="3">
        <f t="shared" si="33"/>
      </c>
      <c r="B307" s="4">
        <f t="shared" si="22"/>
      </c>
      <c r="C307" s="9">
        <f t="shared" si="34"/>
      </c>
      <c r="D307" s="5">
        <f t="shared" si="38"/>
      </c>
      <c r="E307" s="7"/>
      <c r="F307" s="5">
        <f t="shared" si="35"/>
      </c>
      <c r="G307" s="5">
        <f t="shared" si="36"/>
      </c>
      <c r="H307" s="5">
        <f t="shared" si="37"/>
      </c>
      <c r="I307" s="10">
        <f>IF(A307="","",SUM(F$30:F307))</f>
      </c>
      <c r="J307" s="10">
        <f>IF(A307="","",SUM(G$30:G307))</f>
      </c>
    </row>
    <row r="308" spans="1:10" ht="12.75">
      <c r="A308" s="3">
        <f t="shared" si="33"/>
      </c>
      <c r="B308" s="4">
        <f t="shared" si="22"/>
      </c>
      <c r="C308" s="9">
        <f t="shared" si="34"/>
      </c>
      <c r="D308" s="5">
        <f t="shared" si="38"/>
      </c>
      <c r="E308" s="7"/>
      <c r="F308" s="5">
        <f t="shared" si="35"/>
      </c>
      <c r="G308" s="5">
        <f t="shared" si="36"/>
      </c>
      <c r="H308" s="5">
        <f t="shared" si="37"/>
      </c>
      <c r="I308" s="10">
        <f>IF(A308="","",SUM(F$30:F308))</f>
      </c>
      <c r="J308" s="10">
        <f>IF(A308="","",SUM(G$30:G308))</f>
      </c>
    </row>
    <row r="309" spans="1:10" ht="12.75">
      <c r="A309" s="3">
        <f t="shared" si="33"/>
      </c>
      <c r="B309" s="4">
        <f t="shared" si="22"/>
      </c>
      <c r="C309" s="9">
        <f t="shared" si="34"/>
      </c>
      <c r="D309" s="5">
        <f t="shared" si="38"/>
      </c>
      <c r="E309" s="7"/>
      <c r="F309" s="5">
        <f t="shared" si="35"/>
      </c>
      <c r="G309" s="5">
        <f t="shared" si="36"/>
      </c>
      <c r="H309" s="5">
        <f t="shared" si="37"/>
      </c>
      <c r="I309" s="10">
        <f>IF(A309="","",SUM(F$30:F309))</f>
      </c>
      <c r="J309" s="10">
        <f>IF(A309="","",SUM(G$30:G309))</f>
      </c>
    </row>
    <row r="310" spans="1:10" ht="12.75">
      <c r="A310" s="3">
        <f t="shared" si="33"/>
      </c>
      <c r="B310" s="4">
        <f t="shared" si="22"/>
      </c>
      <c r="C310" s="9">
        <f t="shared" si="34"/>
      </c>
      <c r="D310" s="5">
        <f t="shared" si="38"/>
      </c>
      <c r="E310" s="7"/>
      <c r="F310" s="5">
        <f t="shared" si="35"/>
      </c>
      <c r="G310" s="5">
        <f t="shared" si="36"/>
      </c>
      <c r="H310" s="5">
        <f t="shared" si="37"/>
      </c>
      <c r="I310" s="10">
        <f>IF(A310="","",SUM(F$30:F310))</f>
      </c>
      <c r="J310" s="10">
        <f>IF(A310="","",SUM(G$30:G310))</f>
      </c>
    </row>
    <row r="311" spans="1:10" ht="12.75">
      <c r="A311" s="3">
        <f t="shared" si="33"/>
      </c>
      <c r="B311" s="4">
        <f t="shared" si="22"/>
      </c>
      <c r="C311" s="9">
        <f t="shared" si="34"/>
      </c>
      <c r="D311" s="5">
        <f t="shared" si="38"/>
      </c>
      <c r="E311" s="7"/>
      <c r="F311" s="5">
        <f t="shared" si="35"/>
      </c>
      <c r="G311" s="5">
        <f t="shared" si="36"/>
      </c>
      <c r="H311" s="5">
        <f t="shared" si="37"/>
      </c>
      <c r="I311" s="10">
        <f>IF(A311="","",SUM(F$30:F311))</f>
      </c>
      <c r="J311" s="10">
        <f>IF(A311="","",SUM(G$30:G311))</f>
      </c>
    </row>
    <row r="312" spans="1:10" ht="12.75">
      <c r="A312" s="3">
        <f t="shared" si="33"/>
      </c>
      <c r="B312" s="4">
        <f t="shared" si="22"/>
      </c>
      <c r="C312" s="9">
        <f t="shared" si="34"/>
      </c>
      <c r="D312" s="5">
        <f t="shared" si="38"/>
      </c>
      <c r="E312" s="7"/>
      <c r="F312" s="5">
        <f t="shared" si="35"/>
      </c>
      <c r="G312" s="5">
        <f t="shared" si="36"/>
      </c>
      <c r="H312" s="5">
        <f t="shared" si="37"/>
      </c>
      <c r="I312" s="10">
        <f>IF(A312="","",SUM(F$30:F312))</f>
      </c>
      <c r="J312" s="10">
        <f>IF(A312="","",SUM(G$30:G312))</f>
      </c>
    </row>
    <row r="313" spans="1:10" ht="12.75">
      <c r="A313" s="3">
        <f t="shared" si="33"/>
      </c>
      <c r="B313" s="4">
        <f t="shared" si="22"/>
      </c>
      <c r="C313" s="9">
        <f t="shared" si="34"/>
      </c>
      <c r="D313" s="5">
        <f t="shared" si="38"/>
      </c>
      <c r="E313" s="7"/>
      <c r="F313" s="5">
        <f t="shared" si="35"/>
      </c>
      <c r="G313" s="5">
        <f t="shared" si="36"/>
      </c>
      <c r="H313" s="5">
        <f t="shared" si="37"/>
      </c>
      <c r="I313" s="10">
        <f>IF(A313="","",SUM(F$30:F313))</f>
      </c>
      <c r="J313" s="10">
        <f>IF(A313="","",SUM(G$30:G313))</f>
      </c>
    </row>
    <row r="314" spans="1:10" ht="12.75">
      <c r="A314" s="3">
        <f t="shared" si="33"/>
      </c>
      <c r="B314" s="4">
        <f t="shared" si="22"/>
      </c>
      <c r="C314" s="9">
        <f t="shared" si="34"/>
      </c>
      <c r="D314" s="5">
        <f t="shared" si="38"/>
      </c>
      <c r="E314" s="7"/>
      <c r="F314" s="5">
        <f t="shared" si="35"/>
      </c>
      <c r="G314" s="5">
        <f t="shared" si="36"/>
      </c>
      <c r="H314" s="5">
        <f t="shared" si="37"/>
      </c>
      <c r="I314" s="10">
        <f>IF(A314="","",SUM(F$30:F314))</f>
      </c>
      <c r="J314" s="10">
        <f>IF(A314="","",SUM(G$30:G314))</f>
      </c>
    </row>
    <row r="315" spans="1:10" ht="12.75">
      <c r="A315" s="3">
        <f t="shared" si="33"/>
      </c>
      <c r="B315" s="4">
        <f t="shared" si="22"/>
      </c>
      <c r="C315" s="9">
        <f t="shared" si="34"/>
      </c>
      <c r="D315" s="5">
        <f t="shared" si="38"/>
      </c>
      <c r="E315" s="7"/>
      <c r="F315" s="5">
        <f t="shared" si="35"/>
      </c>
      <c r="G315" s="5">
        <f t="shared" si="36"/>
      </c>
      <c r="H315" s="5">
        <f t="shared" si="37"/>
      </c>
      <c r="I315" s="10">
        <f>IF(A315="","",SUM(F$30:F315))</f>
      </c>
      <c r="J315" s="10">
        <f>IF(A315="","",SUM(G$30:G315))</f>
      </c>
    </row>
    <row r="316" spans="1:10" ht="12.75">
      <c r="A316" s="3">
        <f t="shared" si="33"/>
      </c>
      <c r="B316" s="4">
        <f t="shared" si="22"/>
      </c>
      <c r="C316" s="9">
        <f t="shared" si="34"/>
      </c>
      <c r="D316" s="5">
        <f t="shared" si="38"/>
      </c>
      <c r="E316" s="7"/>
      <c r="F316" s="5">
        <f t="shared" si="35"/>
      </c>
      <c r="G316" s="5">
        <f t="shared" si="36"/>
      </c>
      <c r="H316" s="5">
        <f t="shared" si="37"/>
      </c>
      <c r="I316" s="10">
        <f>IF(A316="","",SUM(F$30:F316))</f>
      </c>
      <c r="J316" s="10">
        <f>IF(A316="","",SUM(G$30:G316))</f>
      </c>
    </row>
    <row r="317" spans="1:10" ht="12.75">
      <c r="A317" s="3">
        <f t="shared" si="33"/>
      </c>
      <c r="B317" s="4">
        <f t="shared" si="22"/>
      </c>
      <c r="C317" s="9">
        <f t="shared" si="34"/>
      </c>
      <c r="D317" s="5">
        <f t="shared" si="38"/>
      </c>
      <c r="E317" s="7"/>
      <c r="F317" s="5">
        <f t="shared" si="35"/>
      </c>
      <c r="G317" s="5">
        <f t="shared" si="36"/>
      </c>
      <c r="H317" s="5">
        <f t="shared" si="37"/>
      </c>
      <c r="I317" s="10">
        <f>IF(A317="","",SUM(F$30:F317))</f>
      </c>
      <c r="J317" s="10">
        <f>IF(A317="","",SUM(G$30:G317))</f>
      </c>
    </row>
    <row r="318" spans="1:10" ht="12.75">
      <c r="A318" s="3">
        <f t="shared" si="33"/>
      </c>
      <c r="B318" s="4">
        <f t="shared" si="22"/>
      </c>
      <c r="C318" s="9">
        <f t="shared" si="34"/>
      </c>
      <c r="D318" s="5">
        <f t="shared" si="38"/>
      </c>
      <c r="E318" s="7"/>
      <c r="F318" s="5">
        <f t="shared" si="35"/>
      </c>
      <c r="G318" s="5">
        <f t="shared" si="36"/>
      </c>
      <c r="H318" s="5">
        <f t="shared" si="37"/>
      </c>
      <c r="I318" s="10">
        <f>IF(A318="","",SUM(F$30:F318))</f>
      </c>
      <c r="J318" s="10">
        <f>IF(A318="","",SUM(G$30:G318))</f>
      </c>
    </row>
    <row r="319" spans="1:10" ht="12.75">
      <c r="A319" s="3">
        <f t="shared" si="33"/>
      </c>
      <c r="B319" s="4">
        <f t="shared" si="22"/>
      </c>
      <c r="C319" s="9">
        <f t="shared" si="34"/>
      </c>
      <c r="D319" s="5">
        <f t="shared" si="38"/>
      </c>
      <c r="E319" s="7"/>
      <c r="F319" s="5">
        <f t="shared" si="35"/>
      </c>
      <c r="G319" s="5">
        <f t="shared" si="36"/>
      </c>
      <c r="H319" s="5">
        <f t="shared" si="37"/>
      </c>
      <c r="I319" s="10">
        <f>IF(A319="","",SUM(F$30:F319))</f>
      </c>
      <c r="J319" s="10">
        <f>IF(A319="","",SUM(G$30:G319))</f>
      </c>
    </row>
    <row r="320" spans="1:10" ht="12.75">
      <c r="A320" s="3">
        <f t="shared" si="33"/>
      </c>
      <c r="B320" s="4">
        <f t="shared" si="22"/>
      </c>
      <c r="C320" s="9">
        <f t="shared" si="34"/>
      </c>
      <c r="D320" s="5">
        <f t="shared" si="38"/>
      </c>
      <c r="E320" s="7"/>
      <c r="F320" s="5">
        <f t="shared" si="35"/>
      </c>
      <c r="G320" s="5">
        <f t="shared" si="36"/>
      </c>
      <c r="H320" s="5">
        <f t="shared" si="37"/>
      </c>
      <c r="I320" s="10">
        <f>IF(A320="","",SUM(F$30:F320))</f>
      </c>
      <c r="J320" s="10">
        <f>IF(A320="","",SUM(G$30:G320))</f>
      </c>
    </row>
    <row r="321" spans="1:10" ht="12.75">
      <c r="A321" s="3">
        <f t="shared" si="33"/>
      </c>
      <c r="B321" s="4">
        <f t="shared" si="22"/>
      </c>
      <c r="C321" s="9">
        <f t="shared" si="34"/>
      </c>
      <c r="D321" s="5">
        <f t="shared" si="38"/>
      </c>
      <c r="E321" s="7"/>
      <c r="F321" s="5">
        <f t="shared" si="35"/>
      </c>
      <c r="G321" s="5">
        <f t="shared" si="36"/>
      </c>
      <c r="H321" s="5">
        <f t="shared" si="37"/>
      </c>
      <c r="I321" s="10">
        <f>IF(A321="","",SUM(F$30:F321))</f>
      </c>
      <c r="J321" s="10">
        <f>IF(A321="","",SUM(G$30:G321))</f>
      </c>
    </row>
    <row r="322" spans="1:10" ht="12.75">
      <c r="A322" s="3">
        <f t="shared" si="33"/>
      </c>
      <c r="B322" s="4">
        <f t="shared" si="22"/>
      </c>
      <c r="C322" s="9">
        <f t="shared" si="34"/>
      </c>
      <c r="D322" s="5">
        <f t="shared" si="38"/>
      </c>
      <c r="E322" s="7"/>
      <c r="F322" s="5">
        <f t="shared" si="35"/>
      </c>
      <c r="G322" s="5">
        <f t="shared" si="36"/>
      </c>
      <c r="H322" s="5">
        <f t="shared" si="37"/>
      </c>
      <c r="I322" s="10">
        <f>IF(A322="","",SUM(F$30:F322))</f>
      </c>
      <c r="J322" s="10">
        <f>IF(A322="","",SUM(G$30:G322))</f>
      </c>
    </row>
    <row r="323" spans="1:10" ht="12.75">
      <c r="A323" s="3">
        <f t="shared" si="33"/>
      </c>
      <c r="B323" s="4">
        <f t="shared" si="22"/>
      </c>
      <c r="C323" s="9">
        <f t="shared" si="34"/>
      </c>
      <c r="D323" s="5">
        <f t="shared" si="38"/>
      </c>
      <c r="E323" s="7"/>
      <c r="F323" s="5">
        <f t="shared" si="35"/>
      </c>
      <c r="G323" s="5">
        <f t="shared" si="36"/>
      </c>
      <c r="H323" s="5">
        <f t="shared" si="37"/>
      </c>
      <c r="I323" s="10">
        <f>IF(A323="","",SUM(F$30:F323))</f>
      </c>
      <c r="J323" s="10">
        <f>IF(A323="","",SUM(G$30:G323))</f>
      </c>
    </row>
    <row r="324" spans="1:10" ht="12.75">
      <c r="A324" s="3">
        <f t="shared" si="33"/>
      </c>
      <c r="B324" s="4">
        <f t="shared" si="22"/>
      </c>
      <c r="C324" s="9">
        <f t="shared" si="34"/>
      </c>
      <c r="D324" s="5">
        <f t="shared" si="38"/>
      </c>
      <c r="E324" s="7"/>
      <c r="F324" s="5">
        <f t="shared" si="35"/>
      </c>
      <c r="G324" s="5">
        <f t="shared" si="36"/>
      </c>
      <c r="H324" s="5">
        <f t="shared" si="37"/>
      </c>
      <c r="I324" s="10">
        <f>IF(A324="","",SUM(F$30:F324))</f>
      </c>
      <c r="J324" s="10">
        <f>IF(A324="","",SUM(G$30:G324))</f>
      </c>
    </row>
    <row r="325" spans="1:10" ht="12.75">
      <c r="A325" s="3">
        <f t="shared" si="33"/>
      </c>
      <c r="B325" s="4">
        <f t="shared" si="22"/>
      </c>
      <c r="C325" s="9">
        <f t="shared" si="34"/>
      </c>
      <c r="D325" s="5">
        <f t="shared" si="38"/>
      </c>
      <c r="E325" s="7"/>
      <c r="F325" s="5">
        <f t="shared" si="35"/>
      </c>
      <c r="G325" s="5">
        <f t="shared" si="36"/>
      </c>
      <c r="H325" s="5">
        <f t="shared" si="37"/>
      </c>
      <c r="I325" s="10">
        <f>IF(A325="","",SUM(F$30:F325))</f>
      </c>
      <c r="J325" s="10">
        <f>IF(A325="","",SUM(G$30:G325))</f>
      </c>
    </row>
    <row r="326" spans="1:10" ht="12.75">
      <c r="A326" s="3">
        <f t="shared" si="33"/>
      </c>
      <c r="B326" s="4">
        <f t="shared" si="22"/>
      </c>
      <c r="C326" s="9">
        <f t="shared" si="34"/>
      </c>
      <c r="D326" s="5">
        <f t="shared" si="38"/>
      </c>
      <c r="E326" s="7"/>
      <c r="F326" s="5">
        <f t="shared" si="35"/>
      </c>
      <c r="G326" s="5">
        <f t="shared" si="36"/>
      </c>
      <c r="H326" s="5">
        <f t="shared" si="37"/>
      </c>
      <c r="I326" s="10">
        <f>IF(A326="","",SUM(F$30:F326))</f>
      </c>
      <c r="J326" s="10">
        <f>IF(A326="","",SUM(G$30:G326))</f>
      </c>
    </row>
    <row r="327" spans="1:10" ht="12.75">
      <c r="A327" s="3">
        <f t="shared" si="33"/>
      </c>
      <c r="B327" s="4">
        <f t="shared" si="22"/>
      </c>
      <c r="C327" s="9">
        <f t="shared" si="34"/>
      </c>
      <c r="D327" s="5">
        <f t="shared" si="38"/>
      </c>
      <c r="E327" s="7"/>
      <c r="F327" s="5">
        <f t="shared" si="35"/>
      </c>
      <c r="G327" s="5">
        <f t="shared" si="36"/>
      </c>
      <c r="H327" s="5">
        <f t="shared" si="37"/>
      </c>
      <c r="I327" s="10">
        <f>IF(A327="","",SUM(F$30:F327))</f>
      </c>
      <c r="J327" s="10">
        <f>IF(A327="","",SUM(G$30:G327))</f>
      </c>
    </row>
    <row r="328" spans="1:10" ht="12.75">
      <c r="A328" s="3">
        <f t="shared" si="33"/>
      </c>
      <c r="B328" s="4">
        <f t="shared" si="22"/>
      </c>
      <c r="C328" s="9">
        <f t="shared" si="34"/>
      </c>
      <c r="D328" s="5">
        <f t="shared" si="38"/>
      </c>
      <c r="E328" s="7"/>
      <c r="F328" s="5">
        <f t="shared" si="35"/>
      </c>
      <c r="G328" s="5">
        <f t="shared" si="36"/>
      </c>
      <c r="H328" s="5">
        <f t="shared" si="37"/>
      </c>
      <c r="I328" s="10">
        <f>IF(A328="","",SUM(F$30:F328))</f>
      </c>
      <c r="J328" s="10">
        <f>IF(A328="","",SUM(G$30:G328))</f>
      </c>
    </row>
    <row r="329" spans="1:10" ht="12.75">
      <c r="A329" s="3">
        <f t="shared" si="33"/>
      </c>
      <c r="B329" s="4">
        <f t="shared" si="22"/>
      </c>
      <c r="C329" s="9">
        <f t="shared" si="34"/>
      </c>
      <c r="D329" s="5">
        <f t="shared" si="38"/>
      </c>
      <c r="E329" s="7"/>
      <c r="F329" s="5">
        <f t="shared" si="35"/>
      </c>
      <c r="G329" s="5">
        <f t="shared" si="36"/>
      </c>
      <c r="H329" s="5">
        <f t="shared" si="37"/>
      </c>
      <c r="I329" s="10">
        <f>IF(A329="","",SUM(F$30:F329))</f>
      </c>
      <c r="J329" s="10">
        <f>IF(A329="","",SUM(G$30:G329))</f>
      </c>
    </row>
    <row r="330" spans="1:10" ht="12.75">
      <c r="A330" s="3">
        <f t="shared" si="33"/>
      </c>
      <c r="B330" s="4">
        <f t="shared" si="22"/>
      </c>
      <c r="C330" s="9">
        <f t="shared" si="34"/>
      </c>
      <c r="D330" s="5">
        <f t="shared" si="38"/>
      </c>
      <c r="E330" s="7"/>
      <c r="F330" s="5">
        <f t="shared" si="35"/>
      </c>
      <c r="G330" s="5">
        <f t="shared" si="36"/>
      </c>
      <c r="H330" s="5">
        <f t="shared" si="37"/>
      </c>
      <c r="I330" s="10">
        <f>IF(A330="","",SUM(F$30:F330))</f>
      </c>
      <c r="J330" s="10">
        <f>IF(A330="","",SUM(G$30:G330))</f>
      </c>
    </row>
    <row r="331" spans="1:10" ht="12.75">
      <c r="A331" s="3">
        <f t="shared" si="33"/>
      </c>
      <c r="B331" s="4">
        <f t="shared" si="22"/>
      </c>
      <c r="C331" s="9">
        <f t="shared" si="34"/>
      </c>
      <c r="D331" s="5">
        <f t="shared" si="38"/>
      </c>
      <c r="E331" s="7"/>
      <c r="F331" s="5">
        <f t="shared" si="35"/>
      </c>
      <c r="G331" s="5">
        <f t="shared" si="36"/>
      </c>
      <c r="H331" s="5">
        <f t="shared" si="37"/>
      </c>
      <c r="I331" s="10">
        <f>IF(A331="","",SUM(F$30:F331))</f>
      </c>
      <c r="J331" s="10">
        <f>IF(A331="","",SUM(G$30:G331))</f>
      </c>
    </row>
    <row r="332" spans="1:10" ht="12.75">
      <c r="A332" s="3">
        <f t="shared" si="33"/>
      </c>
      <c r="B332" s="4">
        <f t="shared" si="22"/>
      </c>
      <c r="C332" s="9">
        <f t="shared" si="34"/>
      </c>
      <c r="D332" s="5">
        <f t="shared" si="38"/>
      </c>
      <c r="E332" s="7"/>
      <c r="F332" s="5">
        <f t="shared" si="35"/>
      </c>
      <c r="G332" s="5">
        <f t="shared" si="36"/>
      </c>
      <c r="H332" s="5">
        <f t="shared" si="37"/>
      </c>
      <c r="I332" s="10">
        <f>IF(A332="","",SUM(F$30:F332))</f>
      </c>
      <c r="J332" s="10">
        <f>IF(A332="","",SUM(G$30:G332))</f>
      </c>
    </row>
    <row r="333" spans="1:10" ht="12.75">
      <c r="A333" s="3">
        <f t="shared" si="33"/>
      </c>
      <c r="B333" s="4">
        <f t="shared" si="22"/>
      </c>
      <c r="C333" s="9">
        <f t="shared" si="34"/>
      </c>
      <c r="D333" s="5">
        <f t="shared" si="38"/>
      </c>
      <c r="E333" s="7"/>
      <c r="F333" s="5">
        <f t="shared" si="35"/>
      </c>
      <c r="G333" s="5">
        <f t="shared" si="36"/>
      </c>
      <c r="H333" s="5">
        <f t="shared" si="37"/>
      </c>
      <c r="I333" s="10">
        <f>IF(A333="","",SUM(F$30:F333))</f>
      </c>
      <c r="J333" s="10">
        <f>IF(A333="","",SUM(G$30:G333))</f>
      </c>
    </row>
    <row r="334" spans="1:10" ht="12.75">
      <c r="A334" s="3">
        <f t="shared" si="33"/>
      </c>
      <c r="B334" s="4">
        <f t="shared" si="22"/>
      </c>
      <c r="C334" s="9">
        <f t="shared" si="34"/>
      </c>
      <c r="D334" s="5">
        <f t="shared" si="38"/>
      </c>
      <c r="E334" s="7"/>
      <c r="F334" s="5">
        <f t="shared" si="35"/>
      </c>
      <c r="G334" s="5">
        <f t="shared" si="36"/>
      </c>
      <c r="H334" s="5">
        <f t="shared" si="37"/>
      </c>
      <c r="I334" s="10">
        <f>IF(A334="","",SUM(F$30:F334))</f>
      </c>
      <c r="J334" s="10">
        <f>IF(A334="","",SUM(G$30:G334))</f>
      </c>
    </row>
    <row r="335" spans="1:10" ht="12.75">
      <c r="A335" s="3">
        <f t="shared" si="33"/>
      </c>
      <c r="B335" s="4">
        <f t="shared" si="22"/>
      </c>
      <c r="C335" s="9">
        <f t="shared" si="34"/>
      </c>
      <c r="D335" s="5">
        <f t="shared" si="38"/>
      </c>
      <c r="E335" s="7"/>
      <c r="F335" s="5">
        <f t="shared" si="35"/>
      </c>
      <c r="G335" s="5">
        <f t="shared" si="36"/>
      </c>
      <c r="H335" s="5">
        <f t="shared" si="37"/>
      </c>
      <c r="I335" s="10">
        <f>IF(A335="","",SUM(F$30:F335))</f>
      </c>
      <c r="J335" s="10">
        <f>IF(A335="","",SUM(G$30:G335))</f>
      </c>
    </row>
    <row r="336" spans="1:10" ht="12.75">
      <c r="A336" s="3">
        <f t="shared" si="33"/>
      </c>
      <c r="B336" s="4">
        <f t="shared" si="22"/>
      </c>
      <c r="C336" s="9">
        <f t="shared" si="34"/>
      </c>
      <c r="D336" s="5">
        <f t="shared" si="38"/>
      </c>
      <c r="E336" s="7"/>
      <c r="F336" s="5">
        <f t="shared" si="35"/>
      </c>
      <c r="G336" s="5">
        <f t="shared" si="36"/>
      </c>
      <c r="H336" s="5">
        <f t="shared" si="37"/>
      </c>
      <c r="I336" s="10">
        <f>IF(A336="","",SUM(F$30:F336))</f>
      </c>
      <c r="J336" s="10">
        <f>IF(A336="","",SUM(G$30:G336))</f>
      </c>
    </row>
    <row r="337" spans="1:10" ht="12.75">
      <c r="A337" s="3">
        <f t="shared" si="33"/>
      </c>
      <c r="B337" s="4">
        <f t="shared" si="22"/>
      </c>
      <c r="C337" s="9">
        <f t="shared" si="34"/>
      </c>
      <c r="D337" s="5">
        <f t="shared" si="38"/>
      </c>
      <c r="E337" s="7"/>
      <c r="F337" s="5">
        <f t="shared" si="35"/>
      </c>
      <c r="G337" s="5">
        <f t="shared" si="36"/>
      </c>
      <c r="H337" s="5">
        <f t="shared" si="37"/>
      </c>
      <c r="I337" s="10">
        <f>IF(A337="","",SUM(F$30:F337))</f>
      </c>
      <c r="J337" s="10">
        <f>IF(A337="","",SUM(G$30:G337))</f>
      </c>
    </row>
    <row r="338" spans="1:10" ht="12.75">
      <c r="A338" s="3">
        <f aca="true" t="shared" si="39" ref="A338:A395">IF(A337&gt;=nper,"",A337+1)</f>
      </c>
      <c r="B338" s="4">
        <f t="shared" si="22"/>
      </c>
      <c r="C338" s="9">
        <f aca="true" t="shared" si="40" ref="C338:C395">IF(A338="","",IF(A338&lt;$D$16*12,$D$8,MIN($D$19,$D$8+$D$18*ROUNDUP((A338-$D$16*12)/$D$17,0))))</f>
      </c>
      <c r="D338" s="5">
        <f t="shared" si="38"/>
      </c>
      <c r="E338" s="7"/>
      <c r="F338" s="5">
        <f aca="true" t="shared" si="41" ref="F338:F395">IF(A338="","",ROUND(C338/12*H337,2))</f>
      </c>
      <c r="G338" s="5">
        <f aca="true" t="shared" si="42" ref="G338:G395">IF(A338="","",D338-F338+E338)</f>
      </c>
      <c r="H338" s="5">
        <f aca="true" t="shared" si="43" ref="H338:H395">IF(A338="","",H337-G338)</f>
      </c>
      <c r="I338" s="10">
        <f>IF(A338="","",SUM(F$30:F338))</f>
      </c>
      <c r="J338" s="10">
        <f>IF(A338="","",SUM(G$30:G338))</f>
      </c>
    </row>
    <row r="339" spans="1:10" ht="12.75">
      <c r="A339" s="3">
        <f t="shared" si="39"/>
      </c>
      <c r="B339" s="4">
        <f t="shared" si="22"/>
      </c>
      <c r="C339" s="9">
        <f t="shared" si="40"/>
      </c>
      <c r="D339" s="5">
        <f t="shared" si="38"/>
      </c>
      <c r="E339" s="7"/>
      <c r="F339" s="5">
        <f t="shared" si="41"/>
      </c>
      <c r="G339" s="5">
        <f t="shared" si="42"/>
      </c>
      <c r="H339" s="5">
        <f t="shared" si="43"/>
      </c>
      <c r="I339" s="10">
        <f>IF(A339="","",SUM(F$30:F339))</f>
      </c>
      <c r="J339" s="10">
        <f>IF(A339="","",SUM(G$30:G339))</f>
      </c>
    </row>
    <row r="340" spans="1:10" ht="12.75">
      <c r="A340" s="3">
        <f t="shared" si="39"/>
      </c>
      <c r="B340" s="4">
        <f t="shared" si="22"/>
      </c>
      <c r="C340" s="9">
        <f t="shared" si="40"/>
      </c>
      <c r="D340" s="5">
        <f t="shared" si="38"/>
      </c>
      <c r="E340" s="7"/>
      <c r="F340" s="5">
        <f t="shared" si="41"/>
      </c>
      <c r="G340" s="5">
        <f t="shared" si="42"/>
      </c>
      <c r="H340" s="5">
        <f t="shared" si="43"/>
      </c>
      <c r="I340" s="10">
        <f>IF(A340="","",SUM(F$30:F340))</f>
      </c>
      <c r="J340" s="10">
        <f>IF(A340="","",SUM(G$30:G340))</f>
      </c>
    </row>
    <row r="341" spans="1:10" ht="12.75">
      <c r="A341" s="3">
        <f t="shared" si="39"/>
      </c>
      <c r="B341" s="4">
        <f t="shared" si="22"/>
      </c>
      <c r="C341" s="9">
        <f t="shared" si="40"/>
      </c>
      <c r="D341" s="5">
        <f t="shared" si="38"/>
      </c>
      <c r="E341" s="7"/>
      <c r="F341" s="5">
        <f t="shared" si="41"/>
      </c>
      <c r="G341" s="5">
        <f t="shared" si="42"/>
      </c>
      <c r="H341" s="5">
        <f t="shared" si="43"/>
      </c>
      <c r="I341" s="10">
        <f>IF(A341="","",SUM(F$30:F341))</f>
      </c>
      <c r="J341" s="10">
        <f>IF(A341="","",SUM(G$30:G341))</f>
      </c>
    </row>
    <row r="342" spans="1:10" ht="12.75">
      <c r="A342" s="3">
        <f t="shared" si="39"/>
      </c>
      <c r="B342" s="4">
        <f t="shared" si="22"/>
      </c>
      <c r="C342" s="9">
        <f t="shared" si="40"/>
      </c>
      <c r="D342" s="5">
        <f t="shared" si="38"/>
      </c>
      <c r="E342" s="7"/>
      <c r="F342" s="5">
        <f t="shared" si="41"/>
      </c>
      <c r="G342" s="5">
        <f t="shared" si="42"/>
      </c>
      <c r="H342" s="5">
        <f t="shared" si="43"/>
      </c>
      <c r="I342" s="10">
        <f>IF(A342="","",SUM(F$30:F342))</f>
      </c>
      <c r="J342" s="10">
        <f>IF(A342="","",SUM(G$30:G342))</f>
      </c>
    </row>
    <row r="343" spans="1:10" ht="12.75">
      <c r="A343" s="3">
        <f t="shared" si="39"/>
      </c>
      <c r="B343" s="4">
        <f t="shared" si="22"/>
      </c>
      <c r="C343" s="9">
        <f t="shared" si="40"/>
      </c>
      <c r="D343" s="5">
        <f t="shared" si="38"/>
      </c>
      <c r="E343" s="7"/>
      <c r="F343" s="5">
        <f t="shared" si="41"/>
      </c>
      <c r="G343" s="5">
        <f t="shared" si="42"/>
      </c>
      <c r="H343" s="5">
        <f t="shared" si="43"/>
      </c>
      <c r="I343" s="10">
        <f>IF(A343="","",SUM(F$30:F343))</f>
      </c>
      <c r="J343" s="10">
        <f>IF(A343="","",SUM(G$30:G343))</f>
      </c>
    </row>
    <row r="344" spans="1:10" ht="12.75">
      <c r="A344" s="3">
        <f t="shared" si="39"/>
      </c>
      <c r="B344" s="4">
        <f t="shared" si="22"/>
      </c>
      <c r="C344" s="9">
        <f t="shared" si="40"/>
      </c>
      <c r="D344" s="5">
        <f t="shared" si="38"/>
      </c>
      <c r="E344" s="7"/>
      <c r="F344" s="5">
        <f t="shared" si="41"/>
      </c>
      <c r="G344" s="5">
        <f t="shared" si="42"/>
      </c>
      <c r="H344" s="5">
        <f t="shared" si="43"/>
      </c>
      <c r="I344" s="10">
        <f>IF(A344="","",SUM(F$30:F344))</f>
      </c>
      <c r="J344" s="10">
        <f>IF(A344="","",SUM(G$30:G344))</f>
      </c>
    </row>
    <row r="345" spans="1:10" ht="12.75">
      <c r="A345" s="3">
        <f t="shared" si="39"/>
      </c>
      <c r="B345" s="4">
        <f t="shared" si="22"/>
      </c>
      <c r="C345" s="9">
        <f t="shared" si="40"/>
      </c>
      <c r="D345" s="5">
        <f t="shared" si="38"/>
      </c>
      <c r="E345" s="7"/>
      <c r="F345" s="5">
        <f t="shared" si="41"/>
      </c>
      <c r="G345" s="5">
        <f t="shared" si="42"/>
      </c>
      <c r="H345" s="5">
        <f t="shared" si="43"/>
      </c>
      <c r="I345" s="10">
        <f>IF(A345="","",SUM(F$30:F345))</f>
      </c>
      <c r="J345" s="10">
        <f>IF(A345="","",SUM(G$30:G345))</f>
      </c>
    </row>
    <row r="346" spans="1:10" ht="12.75">
      <c r="A346" s="3">
        <f t="shared" si="39"/>
      </c>
      <c r="B346" s="4">
        <f t="shared" si="22"/>
      </c>
      <c r="C346" s="9">
        <f t="shared" si="40"/>
      </c>
      <c r="D346" s="5">
        <f t="shared" si="38"/>
      </c>
      <c r="E346" s="7"/>
      <c r="F346" s="5">
        <f t="shared" si="41"/>
      </c>
      <c r="G346" s="5">
        <f t="shared" si="42"/>
      </c>
      <c r="H346" s="5">
        <f t="shared" si="43"/>
      </c>
      <c r="I346" s="10">
        <f>IF(A346="","",SUM(F$30:F346))</f>
      </c>
      <c r="J346" s="10">
        <f>IF(A346="","",SUM(G$30:G346))</f>
      </c>
    </row>
    <row r="347" spans="1:10" ht="12.75">
      <c r="A347" s="3">
        <f t="shared" si="39"/>
      </c>
      <c r="B347" s="4">
        <f t="shared" si="22"/>
      </c>
      <c r="C347" s="9">
        <f t="shared" si="40"/>
      </c>
      <c r="D347" s="5">
        <f t="shared" si="38"/>
      </c>
      <c r="E347" s="7"/>
      <c r="F347" s="5">
        <f t="shared" si="41"/>
      </c>
      <c r="G347" s="5">
        <f t="shared" si="42"/>
      </c>
      <c r="H347" s="5">
        <f t="shared" si="43"/>
      </c>
      <c r="I347" s="10">
        <f>IF(A347="","",SUM(F$30:F347))</f>
      </c>
      <c r="J347" s="10">
        <f>IF(A347="","",SUM(G$30:G347))</f>
      </c>
    </row>
    <row r="348" spans="1:10" ht="12.75">
      <c r="A348" s="3">
        <f t="shared" si="39"/>
      </c>
      <c r="B348" s="4">
        <f t="shared" si="22"/>
      </c>
      <c r="C348" s="9">
        <f t="shared" si="40"/>
      </c>
      <c r="D348" s="5">
        <f t="shared" si="38"/>
      </c>
      <c r="E348" s="7"/>
      <c r="F348" s="5">
        <f t="shared" si="41"/>
      </c>
      <c r="G348" s="5">
        <f t="shared" si="42"/>
      </c>
      <c r="H348" s="5">
        <f t="shared" si="43"/>
      </c>
      <c r="I348" s="10">
        <f>IF(A348="","",SUM(F$30:F348))</f>
      </c>
      <c r="J348" s="10">
        <f>IF(A348="","",SUM(G$30:G348))</f>
      </c>
    </row>
    <row r="349" spans="1:10" ht="12.75">
      <c r="A349" s="3">
        <f t="shared" si="39"/>
      </c>
      <c r="B349" s="4">
        <f t="shared" si="22"/>
      </c>
      <c r="C349" s="9">
        <f t="shared" si="40"/>
      </c>
      <c r="D349" s="5">
        <f t="shared" si="38"/>
      </c>
      <c r="E349" s="7"/>
      <c r="F349" s="5">
        <f t="shared" si="41"/>
      </c>
      <c r="G349" s="5">
        <f t="shared" si="42"/>
      </c>
      <c r="H349" s="5">
        <f t="shared" si="43"/>
      </c>
      <c r="I349" s="10">
        <f>IF(A349="","",SUM(F$30:F349))</f>
      </c>
      <c r="J349" s="10">
        <f>IF(A349="","",SUM(G$30:G349))</f>
      </c>
    </row>
    <row r="350" spans="1:10" ht="12.75">
      <c r="A350" s="3">
        <f t="shared" si="39"/>
      </c>
      <c r="B350" s="4">
        <f t="shared" si="22"/>
      </c>
      <c r="C350" s="9">
        <f t="shared" si="40"/>
      </c>
      <c r="D350" s="5">
        <f aca="true" t="shared" si="44" ref="D350:D413">IF(A350="","",MIN(ROUND(IF(C350=$D$8,$D$11,IF(C350=C349,D349,-PMT(C350/12,nper-A350+1,H349))),2),H349+ROUND(C350/12*H349,2)))</f>
      </c>
      <c r="E350" s="7"/>
      <c r="F350" s="5">
        <f t="shared" si="41"/>
      </c>
      <c r="G350" s="5">
        <f t="shared" si="42"/>
      </c>
      <c r="H350" s="5">
        <f t="shared" si="43"/>
      </c>
      <c r="I350" s="10">
        <f>IF(A350="","",SUM(F$30:F350))</f>
      </c>
      <c r="J350" s="10">
        <f>IF(A350="","",SUM(G$30:G350))</f>
      </c>
    </row>
    <row r="351" spans="1:10" ht="12.75">
      <c r="A351" s="3">
        <f t="shared" si="39"/>
      </c>
      <c r="B351" s="4">
        <f t="shared" si="22"/>
      </c>
      <c r="C351" s="9">
        <f t="shared" si="40"/>
      </c>
      <c r="D351" s="5">
        <f t="shared" si="44"/>
      </c>
      <c r="E351" s="7"/>
      <c r="F351" s="5">
        <f t="shared" si="41"/>
      </c>
      <c r="G351" s="5">
        <f t="shared" si="42"/>
      </c>
      <c r="H351" s="5">
        <f t="shared" si="43"/>
      </c>
      <c r="I351" s="10">
        <f>IF(A351="","",SUM(F$30:F351))</f>
      </c>
      <c r="J351" s="10">
        <f>IF(A351="","",SUM(G$30:G351))</f>
      </c>
    </row>
    <row r="352" spans="1:10" ht="12.75">
      <c r="A352" s="3">
        <f t="shared" si="39"/>
      </c>
      <c r="B352" s="4">
        <f t="shared" si="22"/>
      </c>
      <c r="C352" s="9">
        <f t="shared" si="40"/>
      </c>
      <c r="D352" s="5">
        <f t="shared" si="44"/>
      </c>
      <c r="E352" s="7"/>
      <c r="F352" s="5">
        <f t="shared" si="41"/>
      </c>
      <c r="G352" s="5">
        <f t="shared" si="42"/>
      </c>
      <c r="H352" s="5">
        <f t="shared" si="43"/>
      </c>
      <c r="I352" s="10">
        <f>IF(A352="","",SUM(F$30:F352))</f>
      </c>
      <c r="J352" s="10">
        <f>IF(A352="","",SUM(G$30:G352))</f>
      </c>
    </row>
    <row r="353" spans="1:10" ht="12.75">
      <c r="A353" s="3">
        <f t="shared" si="39"/>
      </c>
      <c r="B353" s="4">
        <f t="shared" si="22"/>
      </c>
      <c r="C353" s="9">
        <f t="shared" si="40"/>
      </c>
      <c r="D353" s="5">
        <f t="shared" si="44"/>
      </c>
      <c r="E353" s="7"/>
      <c r="F353" s="5">
        <f t="shared" si="41"/>
      </c>
      <c r="G353" s="5">
        <f t="shared" si="42"/>
      </c>
      <c r="H353" s="5">
        <f t="shared" si="43"/>
      </c>
      <c r="I353" s="10">
        <f>IF(A353="","",SUM(F$30:F353))</f>
      </c>
      <c r="J353" s="10">
        <f>IF(A353="","",SUM(G$30:G353))</f>
      </c>
    </row>
    <row r="354" spans="1:10" ht="12.75">
      <c r="A354" s="3">
        <f t="shared" si="39"/>
      </c>
      <c r="B354" s="4">
        <f t="shared" si="22"/>
      </c>
      <c r="C354" s="9">
        <f t="shared" si="40"/>
      </c>
      <c r="D354" s="5">
        <f t="shared" si="44"/>
      </c>
      <c r="E354" s="7"/>
      <c r="F354" s="5">
        <f t="shared" si="41"/>
      </c>
      <c r="G354" s="5">
        <f t="shared" si="42"/>
      </c>
      <c r="H354" s="5">
        <f t="shared" si="43"/>
      </c>
      <c r="I354" s="10">
        <f>IF(A354="","",SUM(F$30:F354))</f>
      </c>
      <c r="J354" s="10">
        <f>IF(A354="","",SUM(G$30:G354))</f>
      </c>
    </row>
    <row r="355" spans="1:10" ht="12.75">
      <c r="A355" s="3">
        <f t="shared" si="39"/>
      </c>
      <c r="B355" s="4">
        <f t="shared" si="22"/>
      </c>
      <c r="C355" s="9">
        <f t="shared" si="40"/>
      </c>
      <c r="D355" s="5">
        <f t="shared" si="44"/>
      </c>
      <c r="E355" s="7"/>
      <c r="F355" s="5">
        <f t="shared" si="41"/>
      </c>
      <c r="G355" s="5">
        <f t="shared" si="42"/>
      </c>
      <c r="H355" s="5">
        <f t="shared" si="43"/>
      </c>
      <c r="I355" s="10">
        <f>IF(A355="","",SUM(F$30:F355))</f>
      </c>
      <c r="J355" s="10">
        <f>IF(A355="","",SUM(G$30:G355))</f>
      </c>
    </row>
    <row r="356" spans="1:10" ht="12.75">
      <c r="A356" s="3">
        <f t="shared" si="39"/>
      </c>
      <c r="B356" s="4">
        <f t="shared" si="22"/>
      </c>
      <c r="C356" s="9">
        <f t="shared" si="40"/>
      </c>
      <c r="D356" s="5">
        <f t="shared" si="44"/>
      </c>
      <c r="E356" s="7"/>
      <c r="F356" s="5">
        <f t="shared" si="41"/>
      </c>
      <c r="G356" s="5">
        <f t="shared" si="42"/>
      </c>
      <c r="H356" s="5">
        <f t="shared" si="43"/>
      </c>
      <c r="I356" s="10">
        <f>IF(A356="","",SUM(F$30:F356))</f>
      </c>
      <c r="J356" s="10">
        <f>IF(A356="","",SUM(G$30:G356))</f>
      </c>
    </row>
    <row r="357" spans="1:10" ht="12.75">
      <c r="A357" s="3">
        <f t="shared" si="39"/>
      </c>
      <c r="B357" s="4">
        <f t="shared" si="22"/>
      </c>
      <c r="C357" s="9">
        <f t="shared" si="40"/>
      </c>
      <c r="D357" s="5">
        <f t="shared" si="44"/>
      </c>
      <c r="E357" s="7"/>
      <c r="F357" s="5">
        <f t="shared" si="41"/>
      </c>
      <c r="G357" s="5">
        <f t="shared" si="42"/>
      </c>
      <c r="H357" s="5">
        <f t="shared" si="43"/>
      </c>
      <c r="I357" s="10">
        <f>IF(A357="","",SUM(F$30:F357))</f>
      </c>
      <c r="J357" s="10">
        <f>IF(A357="","",SUM(G$30:G357))</f>
      </c>
    </row>
    <row r="358" spans="1:10" ht="12.75">
      <c r="A358" s="3">
        <f t="shared" si="39"/>
      </c>
      <c r="B358" s="4">
        <f t="shared" si="22"/>
      </c>
      <c r="C358" s="9">
        <f t="shared" si="40"/>
      </c>
      <c r="D358" s="5">
        <f t="shared" si="44"/>
      </c>
      <c r="E358" s="7"/>
      <c r="F358" s="5">
        <f t="shared" si="41"/>
      </c>
      <c r="G358" s="5">
        <f t="shared" si="42"/>
      </c>
      <c r="H358" s="5">
        <f t="shared" si="43"/>
      </c>
      <c r="I358" s="10">
        <f>IF(A358="","",SUM(F$30:F358))</f>
      </c>
      <c r="J358" s="10">
        <f>IF(A358="","",SUM(G$30:G358))</f>
      </c>
    </row>
    <row r="359" spans="1:10" ht="12.75">
      <c r="A359" s="3">
        <f t="shared" si="39"/>
      </c>
      <c r="B359" s="4">
        <f t="shared" si="22"/>
      </c>
      <c r="C359" s="9">
        <f t="shared" si="40"/>
      </c>
      <c r="D359" s="5">
        <f t="shared" si="44"/>
      </c>
      <c r="E359" s="7"/>
      <c r="F359" s="5">
        <f t="shared" si="41"/>
      </c>
      <c r="G359" s="5">
        <f t="shared" si="42"/>
      </c>
      <c r="H359" s="5">
        <f t="shared" si="43"/>
      </c>
      <c r="I359" s="10">
        <f>IF(A359="","",SUM(F$30:F359))</f>
      </c>
      <c r="J359" s="10">
        <f>IF(A359="","",SUM(G$30:G359))</f>
      </c>
    </row>
    <row r="360" spans="1:10" ht="12.75">
      <c r="A360" s="3">
        <f t="shared" si="39"/>
      </c>
      <c r="B360" s="4">
        <f t="shared" si="22"/>
      </c>
      <c r="C360" s="9">
        <f t="shared" si="40"/>
      </c>
      <c r="D360" s="5">
        <f t="shared" si="44"/>
      </c>
      <c r="E360" s="7"/>
      <c r="F360" s="5">
        <f t="shared" si="41"/>
      </c>
      <c r="G360" s="5">
        <f t="shared" si="42"/>
      </c>
      <c r="H360" s="5">
        <f t="shared" si="43"/>
      </c>
      <c r="I360" s="10">
        <f>IF(A360="","",SUM(F$30:F360))</f>
      </c>
      <c r="J360" s="10">
        <f>IF(A360="","",SUM(G$30:G360))</f>
      </c>
    </row>
    <row r="361" spans="1:10" ht="12.75">
      <c r="A361" s="3">
        <f t="shared" si="39"/>
      </c>
      <c r="B361" s="4">
        <f t="shared" si="22"/>
      </c>
      <c r="C361" s="9">
        <f t="shared" si="40"/>
      </c>
      <c r="D361" s="5">
        <f t="shared" si="44"/>
      </c>
      <c r="E361" s="7"/>
      <c r="F361" s="5">
        <f t="shared" si="41"/>
      </c>
      <c r="G361" s="5">
        <f t="shared" si="42"/>
      </c>
      <c r="H361" s="5">
        <f t="shared" si="43"/>
      </c>
      <c r="I361" s="10">
        <f>IF(A361="","",SUM(F$30:F361))</f>
      </c>
      <c r="J361" s="10">
        <f>IF(A361="","",SUM(G$30:G361))</f>
      </c>
    </row>
    <row r="362" spans="1:10" ht="12.75">
      <c r="A362" s="3">
        <f t="shared" si="39"/>
      </c>
      <c r="B362" s="4">
        <f t="shared" si="22"/>
      </c>
      <c r="C362" s="9">
        <f t="shared" si="40"/>
      </c>
      <c r="D362" s="5">
        <f t="shared" si="44"/>
      </c>
      <c r="E362" s="7"/>
      <c r="F362" s="5">
        <f t="shared" si="41"/>
      </c>
      <c r="G362" s="5">
        <f t="shared" si="42"/>
      </c>
      <c r="H362" s="5">
        <f t="shared" si="43"/>
      </c>
      <c r="I362" s="10">
        <f>IF(A362="","",SUM(F$30:F362))</f>
      </c>
      <c r="J362" s="10">
        <f>IF(A362="","",SUM(G$30:G362))</f>
      </c>
    </row>
    <row r="363" spans="1:10" ht="12.75">
      <c r="A363" s="3">
        <f t="shared" si="39"/>
      </c>
      <c r="B363" s="4">
        <f t="shared" si="22"/>
      </c>
      <c r="C363" s="9">
        <f t="shared" si="40"/>
      </c>
      <c r="D363" s="5">
        <f t="shared" si="44"/>
      </c>
      <c r="E363" s="7"/>
      <c r="F363" s="5">
        <f t="shared" si="41"/>
      </c>
      <c r="G363" s="5">
        <f t="shared" si="42"/>
      </c>
      <c r="H363" s="5">
        <f t="shared" si="43"/>
      </c>
      <c r="I363" s="10">
        <f>IF(A363="","",SUM(F$30:F363))</f>
      </c>
      <c r="J363" s="10">
        <f>IF(A363="","",SUM(G$30:G363))</f>
      </c>
    </row>
    <row r="364" spans="1:10" ht="12.75">
      <c r="A364" s="3">
        <f t="shared" si="39"/>
      </c>
      <c r="B364" s="4">
        <f t="shared" si="22"/>
      </c>
      <c r="C364" s="9">
        <f t="shared" si="40"/>
      </c>
      <c r="D364" s="5">
        <f t="shared" si="44"/>
      </c>
      <c r="E364" s="7"/>
      <c r="F364" s="5">
        <f t="shared" si="41"/>
      </c>
      <c r="G364" s="5">
        <f t="shared" si="42"/>
      </c>
      <c r="H364" s="5">
        <f t="shared" si="43"/>
      </c>
      <c r="I364" s="10">
        <f>IF(A364="","",SUM(F$30:F364))</f>
      </c>
      <c r="J364" s="10">
        <f>IF(A364="","",SUM(G$30:G364))</f>
      </c>
    </row>
    <row r="365" spans="1:10" ht="12.75">
      <c r="A365" s="3">
        <f t="shared" si="39"/>
      </c>
      <c r="B365" s="4">
        <f t="shared" si="22"/>
      </c>
      <c r="C365" s="9">
        <f t="shared" si="40"/>
      </c>
      <c r="D365" s="5">
        <f t="shared" si="44"/>
      </c>
      <c r="E365" s="7"/>
      <c r="F365" s="5">
        <f t="shared" si="41"/>
      </c>
      <c r="G365" s="5">
        <f t="shared" si="42"/>
      </c>
      <c r="H365" s="5">
        <f t="shared" si="43"/>
      </c>
      <c r="I365" s="10">
        <f>IF(A365="","",SUM(F$30:F365))</f>
      </c>
      <c r="J365" s="10">
        <f>IF(A365="","",SUM(G$30:G365))</f>
      </c>
    </row>
    <row r="366" spans="1:10" ht="12.75">
      <c r="A366" s="3">
        <f t="shared" si="39"/>
      </c>
      <c r="B366" s="4">
        <f t="shared" si="22"/>
      </c>
      <c r="C366" s="9">
        <f t="shared" si="40"/>
      </c>
      <c r="D366" s="5">
        <f t="shared" si="44"/>
      </c>
      <c r="E366" s="7"/>
      <c r="F366" s="5">
        <f t="shared" si="41"/>
      </c>
      <c r="G366" s="5">
        <f t="shared" si="42"/>
      </c>
      <c r="H366" s="5">
        <f t="shared" si="43"/>
      </c>
      <c r="I366" s="10">
        <f>IF(A366="","",SUM(F$30:F366))</f>
      </c>
      <c r="J366" s="10">
        <f>IF(A366="","",SUM(G$30:G366))</f>
      </c>
    </row>
    <row r="367" spans="1:10" ht="12.75">
      <c r="A367" s="3">
        <f t="shared" si="39"/>
      </c>
      <c r="B367" s="4">
        <f t="shared" si="22"/>
      </c>
      <c r="C367" s="9">
        <f t="shared" si="40"/>
      </c>
      <c r="D367" s="5">
        <f t="shared" si="44"/>
      </c>
      <c r="E367" s="7"/>
      <c r="F367" s="5">
        <f t="shared" si="41"/>
      </c>
      <c r="G367" s="5">
        <f t="shared" si="42"/>
      </c>
      <c r="H367" s="5">
        <f t="shared" si="43"/>
      </c>
      <c r="I367" s="10">
        <f>IF(A367="","",SUM(F$30:F367))</f>
      </c>
      <c r="J367" s="10">
        <f>IF(A367="","",SUM(G$30:G367))</f>
      </c>
    </row>
    <row r="368" spans="1:10" ht="12.75">
      <c r="A368" s="3">
        <f t="shared" si="39"/>
      </c>
      <c r="B368" s="4">
        <f t="shared" si="22"/>
      </c>
      <c r="C368" s="9">
        <f t="shared" si="40"/>
      </c>
      <c r="D368" s="5">
        <f t="shared" si="44"/>
      </c>
      <c r="E368" s="7"/>
      <c r="F368" s="5">
        <f t="shared" si="41"/>
      </c>
      <c r="G368" s="5">
        <f t="shared" si="42"/>
      </c>
      <c r="H368" s="5">
        <f t="shared" si="43"/>
      </c>
      <c r="I368" s="10">
        <f>IF(A368="","",SUM(F$30:F368))</f>
      </c>
      <c r="J368" s="10">
        <f>IF(A368="","",SUM(G$30:G368))</f>
      </c>
    </row>
    <row r="369" spans="1:10" ht="12.75">
      <c r="A369" s="3">
        <f t="shared" si="39"/>
      </c>
      <c r="B369" s="4">
        <f t="shared" si="22"/>
      </c>
      <c r="C369" s="9">
        <f t="shared" si="40"/>
      </c>
      <c r="D369" s="5">
        <f t="shared" si="44"/>
      </c>
      <c r="E369" s="7"/>
      <c r="F369" s="5">
        <f t="shared" si="41"/>
      </c>
      <c r="G369" s="5">
        <f t="shared" si="42"/>
      </c>
      <c r="H369" s="5">
        <f t="shared" si="43"/>
      </c>
      <c r="I369" s="10">
        <f>IF(A369="","",SUM(F$30:F369))</f>
      </c>
      <c r="J369" s="10">
        <f>IF(A369="","",SUM(G$30:G369))</f>
      </c>
    </row>
    <row r="370" spans="1:10" ht="12.75">
      <c r="A370" s="3">
        <f t="shared" si="39"/>
      </c>
      <c r="B370" s="4">
        <f t="shared" si="22"/>
      </c>
      <c r="C370" s="9">
        <f t="shared" si="40"/>
      </c>
      <c r="D370" s="5">
        <f t="shared" si="44"/>
      </c>
      <c r="E370" s="7"/>
      <c r="F370" s="5">
        <f t="shared" si="41"/>
      </c>
      <c r="G370" s="5">
        <f t="shared" si="42"/>
      </c>
      <c r="H370" s="5">
        <f t="shared" si="43"/>
      </c>
      <c r="I370" s="10">
        <f>IF(A370="","",SUM(F$30:F370))</f>
      </c>
      <c r="J370" s="10">
        <f>IF(A370="","",SUM(G$30:G370))</f>
      </c>
    </row>
    <row r="371" spans="1:10" ht="12.75">
      <c r="A371" s="3">
        <f t="shared" si="39"/>
      </c>
      <c r="B371" s="4">
        <f t="shared" si="22"/>
      </c>
      <c r="C371" s="9">
        <f t="shared" si="40"/>
      </c>
      <c r="D371" s="5">
        <f t="shared" si="44"/>
      </c>
      <c r="E371" s="7"/>
      <c r="F371" s="5">
        <f t="shared" si="41"/>
      </c>
      <c r="G371" s="5">
        <f t="shared" si="42"/>
      </c>
      <c r="H371" s="5">
        <f t="shared" si="43"/>
      </c>
      <c r="I371" s="10">
        <f>IF(A371="","",SUM(F$30:F371))</f>
      </c>
      <c r="J371" s="10">
        <f>IF(A371="","",SUM(G$30:G371))</f>
      </c>
    </row>
    <row r="372" spans="1:10" ht="12.75">
      <c r="A372" s="3">
        <f t="shared" si="39"/>
      </c>
      <c r="B372" s="4">
        <f t="shared" si="22"/>
      </c>
      <c r="C372" s="9">
        <f t="shared" si="40"/>
      </c>
      <c r="D372" s="5">
        <f t="shared" si="44"/>
      </c>
      <c r="E372" s="7"/>
      <c r="F372" s="5">
        <f t="shared" si="41"/>
      </c>
      <c r="G372" s="5">
        <f t="shared" si="42"/>
      </c>
      <c r="H372" s="5">
        <f t="shared" si="43"/>
      </c>
      <c r="I372" s="10">
        <f>IF(A372="","",SUM(F$30:F372))</f>
      </c>
      <c r="J372" s="10">
        <f>IF(A372="","",SUM(G$30:G372))</f>
      </c>
    </row>
    <row r="373" spans="1:10" ht="12.75">
      <c r="A373" s="3">
        <f t="shared" si="39"/>
      </c>
      <c r="B373" s="4">
        <f t="shared" si="22"/>
      </c>
      <c r="C373" s="9">
        <f t="shared" si="40"/>
      </c>
      <c r="D373" s="5">
        <f t="shared" si="44"/>
      </c>
      <c r="E373" s="7"/>
      <c r="F373" s="5">
        <f t="shared" si="41"/>
      </c>
      <c r="G373" s="5">
        <f t="shared" si="42"/>
      </c>
      <c r="H373" s="5">
        <f t="shared" si="43"/>
      </c>
      <c r="I373" s="10">
        <f>IF(A373="","",SUM(F$30:F373))</f>
      </c>
      <c r="J373" s="10">
        <f>IF(A373="","",SUM(G$30:G373))</f>
      </c>
    </row>
    <row r="374" spans="1:10" ht="12.75">
      <c r="A374" s="3">
        <f t="shared" si="39"/>
      </c>
      <c r="B374" s="4">
        <f t="shared" si="22"/>
      </c>
      <c r="C374" s="9">
        <f t="shared" si="40"/>
      </c>
      <c r="D374" s="5">
        <f t="shared" si="44"/>
      </c>
      <c r="E374" s="7"/>
      <c r="F374" s="5">
        <f t="shared" si="41"/>
      </c>
      <c r="G374" s="5">
        <f t="shared" si="42"/>
      </c>
      <c r="H374" s="5">
        <f t="shared" si="43"/>
      </c>
      <c r="I374" s="10">
        <f>IF(A374="","",SUM(F$30:F374))</f>
      </c>
      <c r="J374" s="10">
        <f>IF(A374="","",SUM(G$30:G374))</f>
      </c>
    </row>
    <row r="375" spans="1:10" ht="12.75">
      <c r="A375" s="3">
        <f t="shared" si="39"/>
      </c>
      <c r="B375" s="4">
        <f t="shared" si="22"/>
      </c>
      <c r="C375" s="9">
        <f t="shared" si="40"/>
      </c>
      <c r="D375" s="5">
        <f t="shared" si="44"/>
      </c>
      <c r="E375" s="7"/>
      <c r="F375" s="5">
        <f t="shared" si="41"/>
      </c>
      <c r="G375" s="5">
        <f t="shared" si="42"/>
      </c>
      <c r="H375" s="5">
        <f t="shared" si="43"/>
      </c>
      <c r="I375" s="10">
        <f>IF(A375="","",SUM(F$30:F375))</f>
      </c>
      <c r="J375" s="10">
        <f>IF(A375="","",SUM(G$30:G375))</f>
      </c>
    </row>
    <row r="376" spans="1:10" ht="12.75">
      <c r="A376" s="3">
        <f t="shared" si="39"/>
      </c>
      <c r="B376" s="4">
        <f t="shared" si="22"/>
      </c>
      <c r="C376" s="9">
        <f t="shared" si="40"/>
      </c>
      <c r="D376" s="5">
        <f t="shared" si="44"/>
      </c>
      <c r="E376" s="7"/>
      <c r="F376" s="5">
        <f t="shared" si="41"/>
      </c>
      <c r="G376" s="5">
        <f t="shared" si="42"/>
      </c>
      <c r="H376" s="5">
        <f t="shared" si="43"/>
      </c>
      <c r="I376" s="10">
        <f>IF(A376="","",SUM(F$30:F376))</f>
      </c>
      <c r="J376" s="10">
        <f>IF(A376="","",SUM(G$30:G376))</f>
      </c>
    </row>
    <row r="377" spans="1:10" ht="12.75">
      <c r="A377" s="3">
        <f t="shared" si="39"/>
      </c>
      <c r="B377" s="4">
        <f t="shared" si="22"/>
      </c>
      <c r="C377" s="9">
        <f t="shared" si="40"/>
      </c>
      <c r="D377" s="5">
        <f t="shared" si="44"/>
      </c>
      <c r="E377" s="7"/>
      <c r="F377" s="5">
        <f t="shared" si="41"/>
      </c>
      <c r="G377" s="5">
        <f t="shared" si="42"/>
      </c>
      <c r="H377" s="5">
        <f t="shared" si="43"/>
      </c>
      <c r="I377" s="10">
        <f>IF(A377="","",SUM(F$30:F377))</f>
      </c>
      <c r="J377" s="10">
        <f>IF(A377="","",SUM(G$30:G377))</f>
      </c>
    </row>
    <row r="378" spans="1:10" ht="12.75">
      <c r="A378" s="3">
        <f t="shared" si="39"/>
      </c>
      <c r="B378" s="4">
        <f t="shared" si="22"/>
      </c>
      <c r="C378" s="9">
        <f t="shared" si="40"/>
      </c>
      <c r="D378" s="5">
        <f t="shared" si="44"/>
      </c>
      <c r="E378" s="7"/>
      <c r="F378" s="5">
        <f t="shared" si="41"/>
      </c>
      <c r="G378" s="5">
        <f t="shared" si="42"/>
      </c>
      <c r="H378" s="5">
        <f t="shared" si="43"/>
      </c>
      <c r="I378" s="10">
        <f>IF(A378="","",SUM(F$30:F378))</f>
      </c>
      <c r="J378" s="10">
        <f>IF(A378="","",SUM(G$30:G378))</f>
      </c>
    </row>
    <row r="379" spans="1:10" ht="12.75">
      <c r="A379" s="3">
        <f t="shared" si="39"/>
      </c>
      <c r="B379" s="4">
        <f t="shared" si="22"/>
      </c>
      <c r="C379" s="9">
        <f t="shared" si="40"/>
      </c>
      <c r="D379" s="5">
        <f t="shared" si="44"/>
      </c>
      <c r="E379" s="7"/>
      <c r="F379" s="5">
        <f t="shared" si="41"/>
      </c>
      <c r="G379" s="5">
        <f t="shared" si="42"/>
      </c>
      <c r="H379" s="5">
        <f t="shared" si="43"/>
      </c>
      <c r="I379" s="10">
        <f>IF(A379="","",SUM(F$30:F379))</f>
      </c>
      <c r="J379" s="10">
        <f>IF(A379="","",SUM(G$30:G379))</f>
      </c>
    </row>
    <row r="380" spans="1:10" ht="12.75">
      <c r="A380" s="3">
        <f t="shared" si="39"/>
      </c>
      <c r="B380" s="4">
        <f t="shared" si="22"/>
      </c>
      <c r="C380" s="9">
        <f t="shared" si="40"/>
      </c>
      <c r="D380" s="5">
        <f t="shared" si="44"/>
      </c>
      <c r="E380" s="7"/>
      <c r="F380" s="5">
        <f t="shared" si="41"/>
      </c>
      <c r="G380" s="5">
        <f t="shared" si="42"/>
      </c>
      <c r="H380" s="5">
        <f t="shared" si="43"/>
      </c>
      <c r="I380" s="10">
        <f>IF(A380="","",SUM(F$30:F380))</f>
      </c>
      <c r="J380" s="10">
        <f>IF(A380="","",SUM(G$30:G380))</f>
      </c>
    </row>
    <row r="381" spans="1:10" ht="12.75">
      <c r="A381" s="3">
        <f t="shared" si="39"/>
      </c>
      <c r="B381" s="4">
        <f t="shared" si="22"/>
      </c>
      <c r="C381" s="9">
        <f t="shared" si="40"/>
      </c>
      <c r="D381" s="5">
        <f t="shared" si="44"/>
      </c>
      <c r="E381" s="7"/>
      <c r="F381" s="5">
        <f t="shared" si="41"/>
      </c>
      <c r="G381" s="5">
        <f t="shared" si="42"/>
      </c>
      <c r="H381" s="5">
        <f t="shared" si="43"/>
      </c>
      <c r="I381" s="10">
        <f>IF(A381="","",SUM(F$30:F381))</f>
      </c>
      <c r="J381" s="10">
        <f>IF(A381="","",SUM(G$30:G381))</f>
      </c>
    </row>
    <row r="382" spans="1:10" ht="12.75">
      <c r="A382" s="3">
        <f t="shared" si="39"/>
      </c>
      <c r="B382" s="4">
        <f t="shared" si="22"/>
      </c>
      <c r="C382" s="9">
        <f t="shared" si="40"/>
      </c>
      <c r="D382" s="5">
        <f t="shared" si="44"/>
      </c>
      <c r="E382" s="7"/>
      <c r="F382" s="5">
        <f t="shared" si="41"/>
      </c>
      <c r="G382" s="5">
        <f t="shared" si="42"/>
      </c>
      <c r="H382" s="5">
        <f t="shared" si="43"/>
      </c>
      <c r="I382" s="10">
        <f>IF(A382="","",SUM(F$30:F382))</f>
      </c>
      <c r="J382" s="10">
        <f>IF(A382="","",SUM(G$30:G382))</f>
      </c>
    </row>
    <row r="383" spans="1:10" ht="12.75">
      <c r="A383" s="3">
        <f t="shared" si="39"/>
      </c>
      <c r="B383" s="4">
        <f t="shared" si="22"/>
      </c>
      <c r="C383" s="9">
        <f t="shared" si="40"/>
      </c>
      <c r="D383" s="5">
        <f t="shared" si="44"/>
      </c>
      <c r="E383" s="7"/>
      <c r="F383" s="5">
        <f t="shared" si="41"/>
      </c>
      <c r="G383" s="5">
        <f t="shared" si="42"/>
      </c>
      <c r="H383" s="5">
        <f t="shared" si="43"/>
      </c>
      <c r="I383" s="10">
        <f>IF(A383="","",SUM(F$30:F383))</f>
      </c>
      <c r="J383" s="10">
        <f>IF(A383="","",SUM(G$30:G383))</f>
      </c>
    </row>
    <row r="384" spans="1:10" ht="12.75">
      <c r="A384" s="3">
        <f t="shared" si="39"/>
      </c>
      <c r="B384" s="4">
        <f t="shared" si="22"/>
      </c>
      <c r="C384" s="9">
        <f t="shared" si="40"/>
      </c>
      <c r="D384" s="5">
        <f t="shared" si="44"/>
      </c>
      <c r="E384" s="7"/>
      <c r="F384" s="5">
        <f t="shared" si="41"/>
      </c>
      <c r="G384" s="5">
        <f t="shared" si="42"/>
      </c>
      <c r="H384" s="5">
        <f t="shared" si="43"/>
      </c>
      <c r="I384" s="10">
        <f>IF(A384="","",SUM(F$30:F384))</f>
      </c>
      <c r="J384" s="10">
        <f>IF(A384="","",SUM(G$30:G384))</f>
      </c>
    </row>
    <row r="385" spans="1:10" ht="12.75">
      <c r="A385" s="3">
        <f t="shared" si="39"/>
      </c>
      <c r="B385" s="4">
        <f t="shared" si="22"/>
      </c>
      <c r="C385" s="9">
        <f t="shared" si="40"/>
      </c>
      <c r="D385" s="5">
        <f t="shared" si="44"/>
      </c>
      <c r="E385" s="7"/>
      <c r="F385" s="5">
        <f t="shared" si="41"/>
      </c>
      <c r="G385" s="5">
        <f t="shared" si="42"/>
      </c>
      <c r="H385" s="5">
        <f t="shared" si="43"/>
      </c>
      <c r="I385" s="10">
        <f>IF(A385="","",SUM(F$30:F385))</f>
      </c>
      <c r="J385" s="10">
        <f>IF(A385="","",SUM(G$30:G385))</f>
      </c>
    </row>
    <row r="386" spans="1:10" ht="12.75">
      <c r="A386" s="3">
        <f t="shared" si="39"/>
      </c>
      <c r="B386" s="4">
        <f t="shared" si="22"/>
      </c>
      <c r="C386" s="9">
        <f t="shared" si="40"/>
      </c>
      <c r="D386" s="5">
        <f t="shared" si="44"/>
      </c>
      <c r="E386" s="7"/>
      <c r="F386" s="5">
        <f t="shared" si="41"/>
      </c>
      <c r="G386" s="5">
        <f t="shared" si="42"/>
      </c>
      <c r="H386" s="5">
        <f t="shared" si="43"/>
      </c>
      <c r="I386" s="10">
        <f>IF(A386="","",SUM(F$30:F386))</f>
      </c>
      <c r="J386" s="10">
        <f>IF(A386="","",SUM(G$30:G386))</f>
      </c>
    </row>
    <row r="387" spans="1:10" ht="12.75">
      <c r="A387" s="3">
        <f t="shared" si="39"/>
      </c>
      <c r="B387" s="4">
        <f t="shared" si="22"/>
      </c>
      <c r="C387" s="9">
        <f t="shared" si="40"/>
      </c>
      <c r="D387" s="5">
        <f t="shared" si="44"/>
      </c>
      <c r="E387" s="7"/>
      <c r="F387" s="5">
        <f t="shared" si="41"/>
      </c>
      <c r="G387" s="5">
        <f t="shared" si="42"/>
      </c>
      <c r="H387" s="5">
        <f t="shared" si="43"/>
      </c>
      <c r="I387" s="10">
        <f>IF(A387="","",SUM(F$30:F387))</f>
      </c>
      <c r="J387" s="10">
        <f>IF(A387="","",SUM(G$30:G387))</f>
      </c>
    </row>
    <row r="388" spans="1:10" ht="12.75">
      <c r="A388" s="3">
        <f t="shared" si="39"/>
      </c>
      <c r="B388" s="4">
        <f t="shared" si="22"/>
      </c>
      <c r="C388" s="9">
        <f t="shared" si="40"/>
      </c>
      <c r="D388" s="5">
        <f t="shared" si="44"/>
      </c>
      <c r="E388" s="7"/>
      <c r="F388" s="5">
        <f t="shared" si="41"/>
      </c>
      <c r="G388" s="5">
        <f t="shared" si="42"/>
      </c>
      <c r="H388" s="5">
        <f t="shared" si="43"/>
      </c>
      <c r="I388" s="10">
        <f>IF(A388="","",SUM(F$30:F388))</f>
      </c>
      <c r="J388" s="10">
        <f>IF(A388="","",SUM(G$30:G388))</f>
      </c>
    </row>
    <row r="389" spans="1:10" ht="12.75">
      <c r="A389" s="3">
        <f t="shared" si="39"/>
      </c>
      <c r="B389" s="4">
        <f t="shared" si="22"/>
      </c>
      <c r="C389" s="9">
        <f t="shared" si="40"/>
      </c>
      <c r="D389" s="5">
        <f t="shared" si="44"/>
      </c>
      <c r="E389" s="7"/>
      <c r="F389" s="5">
        <f t="shared" si="41"/>
      </c>
      <c r="G389" s="5">
        <f t="shared" si="42"/>
      </c>
      <c r="H389" s="5">
        <f t="shared" si="43"/>
      </c>
      <c r="I389" s="10">
        <f>IF(A389="","",SUM(F$30:F389))</f>
      </c>
      <c r="J389" s="10">
        <f>IF(A389="","",SUM(G$30:G389))</f>
      </c>
    </row>
    <row r="390" spans="1:10" ht="12.75">
      <c r="A390" s="3">
        <f t="shared" si="39"/>
      </c>
      <c r="B390" s="4">
        <f t="shared" si="22"/>
      </c>
      <c r="C390" s="9">
        <f t="shared" si="40"/>
      </c>
      <c r="D390" s="5">
        <f t="shared" si="44"/>
      </c>
      <c r="E390" s="7"/>
      <c r="F390" s="5">
        <f t="shared" si="41"/>
      </c>
      <c r="G390" s="5">
        <f t="shared" si="42"/>
      </c>
      <c r="H390" s="5">
        <f t="shared" si="43"/>
      </c>
      <c r="I390" s="10">
        <f>IF(A390="","",SUM(F$30:F390))</f>
      </c>
      <c r="J390" s="10">
        <f>IF(A390="","",SUM(G$30:G390))</f>
      </c>
    </row>
    <row r="391" spans="1:10" ht="12.75">
      <c r="A391" s="3">
        <f t="shared" si="39"/>
      </c>
      <c r="B391" s="4">
        <f t="shared" si="22"/>
      </c>
      <c r="C391" s="9">
        <f t="shared" si="40"/>
      </c>
      <c r="D391" s="5">
        <f t="shared" si="44"/>
      </c>
      <c r="E391" s="7"/>
      <c r="F391" s="5">
        <f t="shared" si="41"/>
      </c>
      <c r="G391" s="5">
        <f t="shared" si="42"/>
      </c>
      <c r="H391" s="5">
        <f t="shared" si="43"/>
      </c>
      <c r="I391" s="10">
        <f>IF(A391="","",SUM(F$30:F391))</f>
      </c>
      <c r="J391" s="10">
        <f>IF(A391="","",SUM(G$30:G391))</f>
      </c>
    </row>
    <row r="392" spans="1:10" ht="12.75">
      <c r="A392" s="3">
        <f t="shared" si="39"/>
      </c>
      <c r="B392" s="4">
        <f t="shared" si="22"/>
      </c>
      <c r="C392" s="9">
        <f t="shared" si="40"/>
      </c>
      <c r="D392" s="5">
        <f t="shared" si="44"/>
      </c>
      <c r="E392" s="7"/>
      <c r="F392" s="5">
        <f t="shared" si="41"/>
      </c>
      <c r="G392" s="5">
        <f t="shared" si="42"/>
      </c>
      <c r="H392" s="5">
        <f t="shared" si="43"/>
      </c>
      <c r="I392" s="10">
        <f>IF(A392="","",SUM(F$30:F392))</f>
      </c>
      <c r="J392" s="10">
        <f>IF(A392="","",SUM(G$30:G392))</f>
      </c>
    </row>
    <row r="393" spans="1:10" ht="12.75">
      <c r="A393" s="3">
        <f t="shared" si="39"/>
      </c>
      <c r="B393" s="4">
        <f t="shared" si="22"/>
      </c>
      <c r="C393" s="9">
        <f t="shared" si="40"/>
      </c>
      <c r="D393" s="5">
        <f t="shared" si="44"/>
      </c>
      <c r="E393" s="7"/>
      <c r="F393" s="5">
        <f t="shared" si="41"/>
      </c>
      <c r="G393" s="5">
        <f t="shared" si="42"/>
      </c>
      <c r="H393" s="5">
        <f t="shared" si="43"/>
      </c>
      <c r="I393" s="10">
        <f>IF(A393="","",SUM(F$30:F393))</f>
      </c>
      <c r="J393" s="10">
        <f>IF(A393="","",SUM(G$30:G393))</f>
      </c>
    </row>
    <row r="394" spans="1:10" ht="12.75">
      <c r="A394" s="3">
        <f t="shared" si="39"/>
      </c>
      <c r="B394" s="4">
        <f t="shared" si="22"/>
      </c>
      <c r="C394" s="9">
        <f t="shared" si="40"/>
      </c>
      <c r="D394" s="5">
        <f t="shared" si="44"/>
      </c>
      <c r="E394" s="7"/>
      <c r="F394" s="5">
        <f t="shared" si="41"/>
      </c>
      <c r="G394" s="5">
        <f t="shared" si="42"/>
      </c>
      <c r="H394" s="5">
        <f t="shared" si="43"/>
      </c>
      <c r="I394" s="10">
        <f>IF(A394="","",SUM(F$30:F394))</f>
      </c>
      <c r="J394" s="10">
        <f>IF(A394="","",SUM(G$30:G394))</f>
      </c>
    </row>
    <row r="395" spans="1:10" ht="12.75">
      <c r="A395" s="3">
        <f t="shared" si="39"/>
      </c>
      <c r="B395" s="4">
        <f t="shared" si="22"/>
      </c>
      <c r="C395" s="9">
        <f t="shared" si="40"/>
      </c>
      <c r="D395" s="5">
        <f t="shared" si="44"/>
      </c>
      <c r="E395" s="7"/>
      <c r="F395" s="5">
        <f t="shared" si="41"/>
      </c>
      <c r="G395" s="5">
        <f t="shared" si="42"/>
      </c>
      <c r="H395" s="5">
        <f t="shared" si="43"/>
      </c>
      <c r="I395" s="10">
        <f>IF(A395="","",SUM(F$30:F395))</f>
      </c>
      <c r="J395" s="10">
        <f>IF(A395="","",SUM(G$30:G395))</f>
      </c>
    </row>
    <row r="396" spans="1:10" ht="12.75">
      <c r="A396" s="3">
        <f>IF(A395&gt;=nper,"",A395+1)</f>
      </c>
      <c r="B396" s="4">
        <f t="shared" si="22"/>
      </c>
      <c r="C396" s="9">
        <f>IF(A396="","",IF(A396&lt;$D$16*12,$D$8,MIN($D$19,$D$8+$D$18*ROUNDUP((A396-$D$16*12)/$D$17,0))))</f>
      </c>
      <c r="D396" s="5">
        <f t="shared" si="44"/>
      </c>
      <c r="E396" s="7"/>
      <c r="F396" s="5">
        <f>IF(A396="","",ROUND(C396/12*H395,2))</f>
      </c>
      <c r="G396" s="5">
        <f>IF(A396="","",D396-F396+E396)</f>
      </c>
      <c r="H396" s="5">
        <f>IF(A396="","",H395-G396)</f>
      </c>
      <c r="I396" s="10">
        <f>IF(A396="","",SUM(F$30:F396))</f>
      </c>
      <c r="J396" s="10">
        <f>IF(A396="","",SUM(G$30:G396))</f>
      </c>
    </row>
    <row r="397" spans="1:10" ht="12.75">
      <c r="A397" s="3">
        <f>IF(A396&gt;=nper,"",A396+1)</f>
      </c>
      <c r="B397" s="4">
        <f t="shared" si="22"/>
      </c>
      <c r="C397" s="9">
        <f>IF(A397="","",IF(A397&lt;$D$16*12,$D$8,MIN($D$19,$D$8+$D$18*ROUNDUP((A397-$D$16*12)/$D$17,0))))</f>
      </c>
      <c r="D397" s="5">
        <f t="shared" si="44"/>
      </c>
      <c r="E397" s="7"/>
      <c r="F397" s="5">
        <f>IF(A397="","",ROUND(C397/12*H396,2))</f>
      </c>
      <c r="G397" s="5">
        <f>IF(A397="","",D397-F397+E397)</f>
      </c>
      <c r="H397" s="5">
        <f>IF(A397="","",H396-G397)</f>
      </c>
      <c r="I397" s="10">
        <f>IF(A397="","",SUM(F$30:F397))</f>
      </c>
      <c r="J397" s="10">
        <f>IF(A397="","",SUM(G$30:G397))</f>
      </c>
    </row>
    <row r="398" spans="1:10" ht="12.75">
      <c r="A398" s="3">
        <f>IF(A397&gt;=nper,"",A397+1)</f>
      </c>
      <c r="B398" s="4">
        <f t="shared" si="22"/>
      </c>
      <c r="C398" s="9">
        <f>IF(A398="","",IF(A398&lt;$D$16*12,$D$8,MIN($D$19,$D$8+$D$18*ROUNDUP((A398-$D$16*12)/$D$17,0))))</f>
      </c>
      <c r="D398" s="5">
        <f t="shared" si="44"/>
      </c>
      <c r="E398" s="7"/>
      <c r="F398" s="5">
        <f>IF(A398="","",ROUND(C398/12*H397,2))</f>
      </c>
      <c r="G398" s="5">
        <f>IF(A398="","",D398-F398+E398)</f>
      </c>
      <c r="H398" s="5">
        <f>IF(A398="","",H397-G398)</f>
      </c>
      <c r="I398" s="10">
        <f>IF(A398="","",SUM(F$30:F398))</f>
      </c>
      <c r="J398" s="10">
        <f>IF(A398="","",SUM(G$30:G398))</f>
      </c>
    </row>
    <row r="399" spans="1:10" ht="12.75">
      <c r="A399" s="3">
        <f>IF(A398&gt;=nper,"",A398+1)</f>
      </c>
      <c r="B399" s="4">
        <f t="shared" si="22"/>
      </c>
      <c r="C399" s="9">
        <f>IF(A399="","",IF(A399&lt;$D$16*12,$D$8,MIN($D$19,$D$8+$D$18*ROUNDUP((A399-$D$16*12)/$D$17,0))))</f>
      </c>
      <c r="D399" s="5">
        <f t="shared" si="44"/>
      </c>
      <c r="E399" s="7"/>
      <c r="F399" s="5">
        <f>IF(A399="","",ROUND(C399/12*H398,2))</f>
      </c>
      <c r="G399" s="5">
        <f>IF(A399="","",D399-F399+E399)</f>
      </c>
      <c r="H399" s="5">
        <f>IF(A399="","",H398-G399)</f>
      </c>
      <c r="I399" s="10">
        <f>IF(A399="","",SUM(F$30:F399))</f>
      </c>
      <c r="J399" s="10">
        <f>IF(A399="","",SUM(G$30:G399))</f>
      </c>
    </row>
    <row r="400" spans="1:10" ht="12.75">
      <c r="A400" s="3">
        <f>IF(A399&gt;=nper,"",A399+1)</f>
      </c>
      <c r="B400" s="4">
        <f t="shared" si="22"/>
      </c>
      <c r="C400" s="9">
        <f>IF(A400="","",IF(A400&lt;$D$16*12,$D$8,MIN($D$19,$D$8+$D$18*ROUNDUP((A400-$D$16*12)/$D$17,0))))</f>
      </c>
      <c r="D400" s="5">
        <f t="shared" si="44"/>
      </c>
      <c r="E400" s="7"/>
      <c r="F400" s="5">
        <f>IF(A400="","",ROUND(C400/12*H399,2))</f>
      </c>
      <c r="G400" s="5">
        <f>IF(A400="","",D400-F400+E400)</f>
      </c>
      <c r="H400" s="5">
        <f>IF(A400="","",H399-G400)</f>
      </c>
      <c r="I400" s="10">
        <f>IF(A400="","",SUM(F$30:F400))</f>
      </c>
      <c r="J400" s="10">
        <f>IF(A400="","",SUM(G$30:G400))</f>
      </c>
    </row>
    <row r="401" spans="1:10" ht="12.75">
      <c r="A401" s="3">
        <f aca="true" t="shared" si="45" ref="A401:A464">IF(A400&gt;=nper,"",A400+1)</f>
      </c>
      <c r="B401" s="4">
        <f aca="true" t="shared" si="46" ref="B401:B464">IF(A401="","",DATE(YEAR(fpdate),MONTH(fpdate)+(A401-1),DAY(fpdate)))</f>
      </c>
      <c r="C401" s="9">
        <f aca="true" t="shared" si="47" ref="C401:C464">IF(A401="","",IF(A401&lt;$D$16*12,$D$8,MIN($D$19,$D$8+$D$18*ROUNDUP((A401-$D$16*12)/$D$17,0))))</f>
      </c>
      <c r="D401" s="5">
        <f t="shared" si="44"/>
      </c>
      <c r="E401" s="7"/>
      <c r="F401" s="5">
        <f aca="true" t="shared" si="48" ref="F401:F464">IF(A401="","",ROUND(C401/12*H400,2))</f>
      </c>
      <c r="G401" s="5">
        <f aca="true" t="shared" si="49" ref="G401:G464">IF(A401="","",D401-F401+E401)</f>
      </c>
      <c r="H401" s="5">
        <f aca="true" t="shared" si="50" ref="H401:H464">IF(A401="","",H400-G401)</f>
      </c>
      <c r="I401" s="10">
        <f>IF(A401="","",SUM(F$30:F401))</f>
      </c>
      <c r="J401" s="10">
        <f>IF(A401="","",SUM(G$30:G401))</f>
      </c>
    </row>
    <row r="402" spans="1:10" ht="12.75">
      <c r="A402" s="3">
        <f t="shared" si="45"/>
      </c>
      <c r="B402" s="4">
        <f t="shared" si="46"/>
      </c>
      <c r="C402" s="9">
        <f t="shared" si="47"/>
      </c>
      <c r="D402" s="5">
        <f t="shared" si="44"/>
      </c>
      <c r="E402" s="7"/>
      <c r="F402" s="5">
        <f t="shared" si="48"/>
      </c>
      <c r="G402" s="5">
        <f t="shared" si="49"/>
      </c>
      <c r="H402" s="5">
        <f t="shared" si="50"/>
      </c>
      <c r="I402" s="10">
        <f>IF(A402="","",SUM(F$30:F402))</f>
      </c>
      <c r="J402" s="10">
        <f>IF(A402="","",SUM(G$30:G402))</f>
      </c>
    </row>
    <row r="403" spans="1:10" ht="12.75">
      <c r="A403" s="3">
        <f t="shared" si="45"/>
      </c>
      <c r="B403" s="4">
        <f t="shared" si="46"/>
      </c>
      <c r="C403" s="9">
        <f t="shared" si="47"/>
      </c>
      <c r="D403" s="5">
        <f t="shared" si="44"/>
      </c>
      <c r="E403" s="7"/>
      <c r="F403" s="5">
        <f t="shared" si="48"/>
      </c>
      <c r="G403" s="5">
        <f t="shared" si="49"/>
      </c>
      <c r="H403" s="5">
        <f t="shared" si="50"/>
      </c>
      <c r="I403" s="10">
        <f>IF(A403="","",SUM(F$30:F403))</f>
      </c>
      <c r="J403" s="10">
        <f>IF(A403="","",SUM(G$30:G403))</f>
      </c>
    </row>
    <row r="404" spans="1:10" ht="12.75">
      <c r="A404" s="3">
        <f t="shared" si="45"/>
      </c>
      <c r="B404" s="4">
        <f t="shared" si="46"/>
      </c>
      <c r="C404" s="9">
        <f t="shared" si="47"/>
      </c>
      <c r="D404" s="5">
        <f t="shared" si="44"/>
      </c>
      <c r="E404" s="7"/>
      <c r="F404" s="5">
        <f t="shared" si="48"/>
      </c>
      <c r="G404" s="5">
        <f t="shared" si="49"/>
      </c>
      <c r="H404" s="5">
        <f t="shared" si="50"/>
      </c>
      <c r="I404" s="10">
        <f>IF(A404="","",SUM(F$30:F404))</f>
      </c>
      <c r="J404" s="10">
        <f>IF(A404="","",SUM(G$30:G404))</f>
      </c>
    </row>
    <row r="405" spans="1:10" ht="12.75">
      <c r="A405" s="3">
        <f t="shared" si="45"/>
      </c>
      <c r="B405" s="4">
        <f t="shared" si="46"/>
      </c>
      <c r="C405" s="9">
        <f t="shared" si="47"/>
      </c>
      <c r="D405" s="5">
        <f t="shared" si="44"/>
      </c>
      <c r="E405" s="7"/>
      <c r="F405" s="5">
        <f t="shared" si="48"/>
      </c>
      <c r="G405" s="5">
        <f t="shared" si="49"/>
      </c>
      <c r="H405" s="5">
        <f t="shared" si="50"/>
      </c>
      <c r="I405" s="10">
        <f>IF(A405="","",SUM(F$30:F405))</f>
      </c>
      <c r="J405" s="10">
        <f>IF(A405="","",SUM(G$30:G405))</f>
      </c>
    </row>
    <row r="406" spans="1:10" ht="12.75">
      <c r="A406" s="3">
        <f t="shared" si="45"/>
      </c>
      <c r="B406" s="4">
        <f t="shared" si="46"/>
      </c>
      <c r="C406" s="9">
        <f t="shared" si="47"/>
      </c>
      <c r="D406" s="5">
        <f t="shared" si="44"/>
      </c>
      <c r="E406" s="7"/>
      <c r="F406" s="5">
        <f t="shared" si="48"/>
      </c>
      <c r="G406" s="5">
        <f t="shared" si="49"/>
      </c>
      <c r="H406" s="5">
        <f t="shared" si="50"/>
      </c>
      <c r="I406" s="10">
        <f>IF(A406="","",SUM(F$30:F406))</f>
      </c>
      <c r="J406" s="10">
        <f>IF(A406="","",SUM(G$30:G406))</f>
      </c>
    </row>
    <row r="407" spans="1:10" ht="12.75">
      <c r="A407" s="3">
        <f t="shared" si="45"/>
      </c>
      <c r="B407" s="4">
        <f t="shared" si="46"/>
      </c>
      <c r="C407" s="9">
        <f t="shared" si="47"/>
      </c>
      <c r="D407" s="5">
        <f t="shared" si="44"/>
      </c>
      <c r="E407" s="7"/>
      <c r="F407" s="5">
        <f t="shared" si="48"/>
      </c>
      <c r="G407" s="5">
        <f t="shared" si="49"/>
      </c>
      <c r="H407" s="5">
        <f t="shared" si="50"/>
      </c>
      <c r="I407" s="10">
        <f>IF(A407="","",SUM(F$30:F407))</f>
      </c>
      <c r="J407" s="10">
        <f>IF(A407="","",SUM(G$30:G407))</f>
      </c>
    </row>
    <row r="408" spans="1:10" ht="12.75">
      <c r="A408" s="3">
        <f t="shared" si="45"/>
      </c>
      <c r="B408" s="4">
        <f t="shared" si="46"/>
      </c>
      <c r="C408" s="9">
        <f t="shared" si="47"/>
      </c>
      <c r="D408" s="5">
        <f t="shared" si="44"/>
      </c>
      <c r="E408" s="7"/>
      <c r="F408" s="5">
        <f t="shared" si="48"/>
      </c>
      <c r="G408" s="5">
        <f t="shared" si="49"/>
      </c>
      <c r="H408" s="5">
        <f t="shared" si="50"/>
      </c>
      <c r="I408" s="10">
        <f>IF(A408="","",SUM(F$30:F408))</f>
      </c>
      <c r="J408" s="10">
        <f>IF(A408="","",SUM(G$30:G408))</f>
      </c>
    </row>
    <row r="409" spans="1:10" ht="12.75">
      <c r="A409" s="3">
        <f t="shared" si="45"/>
      </c>
      <c r="B409" s="4">
        <f t="shared" si="46"/>
      </c>
      <c r="C409" s="9">
        <f t="shared" si="47"/>
      </c>
      <c r="D409" s="5">
        <f t="shared" si="44"/>
      </c>
      <c r="E409" s="7"/>
      <c r="F409" s="5">
        <f t="shared" si="48"/>
      </c>
      <c r="G409" s="5">
        <f t="shared" si="49"/>
      </c>
      <c r="H409" s="5">
        <f t="shared" si="50"/>
      </c>
      <c r="I409" s="10">
        <f>IF(A409="","",SUM(F$30:F409))</f>
      </c>
      <c r="J409" s="10">
        <f>IF(A409="","",SUM(G$30:G409))</f>
      </c>
    </row>
    <row r="410" spans="1:10" ht="12.75">
      <c r="A410" s="3">
        <f t="shared" si="45"/>
      </c>
      <c r="B410" s="4">
        <f t="shared" si="46"/>
      </c>
      <c r="C410" s="9">
        <f t="shared" si="47"/>
      </c>
      <c r="D410" s="5">
        <f t="shared" si="44"/>
      </c>
      <c r="E410" s="7"/>
      <c r="F410" s="5">
        <f t="shared" si="48"/>
      </c>
      <c r="G410" s="5">
        <f t="shared" si="49"/>
      </c>
      <c r="H410" s="5">
        <f t="shared" si="50"/>
      </c>
      <c r="I410" s="10">
        <f>IF(A410="","",SUM(F$30:F410))</f>
      </c>
      <c r="J410" s="10">
        <f>IF(A410="","",SUM(G$30:G410))</f>
      </c>
    </row>
    <row r="411" spans="1:10" ht="12.75">
      <c r="A411" s="3">
        <f t="shared" si="45"/>
      </c>
      <c r="B411" s="4">
        <f t="shared" si="46"/>
      </c>
      <c r="C411" s="9">
        <f t="shared" si="47"/>
      </c>
      <c r="D411" s="5">
        <f t="shared" si="44"/>
      </c>
      <c r="E411" s="7"/>
      <c r="F411" s="5">
        <f t="shared" si="48"/>
      </c>
      <c r="G411" s="5">
        <f t="shared" si="49"/>
      </c>
      <c r="H411" s="5">
        <f t="shared" si="50"/>
      </c>
      <c r="I411" s="10">
        <f>IF(A411="","",SUM(F$30:F411))</f>
      </c>
      <c r="J411" s="10">
        <f>IF(A411="","",SUM(G$30:G411))</f>
      </c>
    </row>
    <row r="412" spans="1:10" ht="12.75">
      <c r="A412" s="3">
        <f t="shared" si="45"/>
      </c>
      <c r="B412" s="4">
        <f t="shared" si="46"/>
      </c>
      <c r="C412" s="9">
        <f t="shared" si="47"/>
      </c>
      <c r="D412" s="5">
        <f t="shared" si="44"/>
      </c>
      <c r="E412" s="7"/>
      <c r="F412" s="5">
        <f t="shared" si="48"/>
      </c>
      <c r="G412" s="5">
        <f t="shared" si="49"/>
      </c>
      <c r="H412" s="5">
        <f t="shared" si="50"/>
      </c>
      <c r="I412" s="10">
        <f>IF(A412="","",SUM(F$30:F412))</f>
      </c>
      <c r="J412" s="10">
        <f>IF(A412="","",SUM(G$30:G412))</f>
      </c>
    </row>
    <row r="413" spans="1:10" ht="12.75">
      <c r="A413" s="3">
        <f t="shared" si="45"/>
      </c>
      <c r="B413" s="4">
        <f t="shared" si="46"/>
      </c>
      <c r="C413" s="9">
        <f t="shared" si="47"/>
      </c>
      <c r="D413" s="5">
        <f t="shared" si="44"/>
      </c>
      <c r="E413" s="7"/>
      <c r="F413" s="5">
        <f t="shared" si="48"/>
      </c>
      <c r="G413" s="5">
        <f t="shared" si="49"/>
      </c>
      <c r="H413" s="5">
        <f t="shared" si="50"/>
      </c>
      <c r="I413" s="10">
        <f>IF(A413="","",SUM(F$30:F413))</f>
      </c>
      <c r="J413" s="10">
        <f>IF(A413="","",SUM(G$30:G413))</f>
      </c>
    </row>
    <row r="414" spans="1:10" ht="12.75">
      <c r="A414" s="3">
        <f t="shared" si="45"/>
      </c>
      <c r="B414" s="4">
        <f t="shared" si="46"/>
      </c>
      <c r="C414" s="9">
        <f t="shared" si="47"/>
      </c>
      <c r="D414" s="5">
        <f aca="true" t="shared" si="51" ref="D414:D477">IF(A414="","",MIN(ROUND(IF(C414=$D$8,$D$11,IF(C414=C413,D413,-PMT(C414/12,nper-A414+1,H413))),2),H413+ROUND(C414/12*H413,2)))</f>
      </c>
      <c r="E414" s="7"/>
      <c r="F414" s="5">
        <f t="shared" si="48"/>
      </c>
      <c r="G414" s="5">
        <f t="shared" si="49"/>
      </c>
      <c r="H414" s="5">
        <f t="shared" si="50"/>
      </c>
      <c r="I414" s="10">
        <f>IF(A414="","",SUM(F$30:F414))</f>
      </c>
      <c r="J414" s="10">
        <f>IF(A414="","",SUM(G$30:G414))</f>
      </c>
    </row>
    <row r="415" spans="1:10" ht="12.75">
      <c r="A415" s="3">
        <f t="shared" si="45"/>
      </c>
      <c r="B415" s="4">
        <f t="shared" si="46"/>
      </c>
      <c r="C415" s="9">
        <f t="shared" si="47"/>
      </c>
      <c r="D415" s="5">
        <f t="shared" si="51"/>
      </c>
      <c r="E415" s="7"/>
      <c r="F415" s="5">
        <f t="shared" si="48"/>
      </c>
      <c r="G415" s="5">
        <f t="shared" si="49"/>
      </c>
      <c r="H415" s="5">
        <f t="shared" si="50"/>
      </c>
      <c r="I415" s="10">
        <f>IF(A415="","",SUM(F$30:F415))</f>
      </c>
      <c r="J415" s="10">
        <f>IF(A415="","",SUM(G$30:G415))</f>
      </c>
    </row>
    <row r="416" spans="1:10" ht="12.75">
      <c r="A416" s="3">
        <f t="shared" si="45"/>
      </c>
      <c r="B416" s="4">
        <f t="shared" si="46"/>
      </c>
      <c r="C416" s="9">
        <f t="shared" si="47"/>
      </c>
      <c r="D416" s="5">
        <f t="shared" si="51"/>
      </c>
      <c r="E416" s="7"/>
      <c r="F416" s="5">
        <f t="shared" si="48"/>
      </c>
      <c r="G416" s="5">
        <f t="shared" si="49"/>
      </c>
      <c r="H416" s="5">
        <f t="shared" si="50"/>
      </c>
      <c r="I416" s="10">
        <f>IF(A416="","",SUM(F$30:F416))</f>
      </c>
      <c r="J416" s="10">
        <f>IF(A416="","",SUM(G$30:G416))</f>
      </c>
    </row>
    <row r="417" spans="1:10" ht="12.75">
      <c r="A417" s="3">
        <f t="shared" si="45"/>
      </c>
      <c r="B417" s="4">
        <f t="shared" si="46"/>
      </c>
      <c r="C417" s="9">
        <f t="shared" si="47"/>
      </c>
      <c r="D417" s="5">
        <f t="shared" si="51"/>
      </c>
      <c r="E417" s="7"/>
      <c r="F417" s="5">
        <f t="shared" si="48"/>
      </c>
      <c r="G417" s="5">
        <f t="shared" si="49"/>
      </c>
      <c r="H417" s="5">
        <f t="shared" si="50"/>
      </c>
      <c r="I417" s="10">
        <f>IF(A417="","",SUM(F$30:F417))</f>
      </c>
      <c r="J417" s="10">
        <f>IF(A417="","",SUM(G$30:G417))</f>
      </c>
    </row>
    <row r="418" spans="1:10" ht="12.75">
      <c r="A418" s="3">
        <f t="shared" si="45"/>
      </c>
      <c r="B418" s="4">
        <f t="shared" si="46"/>
      </c>
      <c r="C418" s="9">
        <f t="shared" si="47"/>
      </c>
      <c r="D418" s="5">
        <f t="shared" si="51"/>
      </c>
      <c r="E418" s="7"/>
      <c r="F418" s="5">
        <f t="shared" si="48"/>
      </c>
      <c r="G418" s="5">
        <f t="shared" si="49"/>
      </c>
      <c r="H418" s="5">
        <f t="shared" si="50"/>
      </c>
      <c r="I418" s="10">
        <f>IF(A418="","",SUM(F$30:F418))</f>
      </c>
      <c r="J418" s="10">
        <f>IF(A418="","",SUM(G$30:G418))</f>
      </c>
    </row>
    <row r="419" spans="1:10" ht="12.75">
      <c r="A419" s="3">
        <f t="shared" si="45"/>
      </c>
      <c r="B419" s="4">
        <f t="shared" si="46"/>
      </c>
      <c r="C419" s="9">
        <f t="shared" si="47"/>
      </c>
      <c r="D419" s="5">
        <f t="shared" si="51"/>
      </c>
      <c r="E419" s="7"/>
      <c r="F419" s="5">
        <f t="shared" si="48"/>
      </c>
      <c r="G419" s="5">
        <f t="shared" si="49"/>
      </c>
      <c r="H419" s="5">
        <f t="shared" si="50"/>
      </c>
      <c r="I419" s="10">
        <f>IF(A419="","",SUM(F$30:F419))</f>
      </c>
      <c r="J419" s="10">
        <f>IF(A419="","",SUM(G$30:G419))</f>
      </c>
    </row>
    <row r="420" spans="1:10" ht="12.75">
      <c r="A420" s="3">
        <f t="shared" si="45"/>
      </c>
      <c r="B420" s="4">
        <f t="shared" si="46"/>
      </c>
      <c r="C420" s="9">
        <f t="shared" si="47"/>
      </c>
      <c r="D420" s="5">
        <f t="shared" si="51"/>
      </c>
      <c r="E420" s="7"/>
      <c r="F420" s="5">
        <f t="shared" si="48"/>
      </c>
      <c r="G420" s="5">
        <f t="shared" si="49"/>
      </c>
      <c r="H420" s="5">
        <f t="shared" si="50"/>
      </c>
      <c r="I420" s="10">
        <f>IF(A420="","",SUM(F$30:F420))</f>
      </c>
      <c r="J420" s="10">
        <f>IF(A420="","",SUM(G$30:G420))</f>
      </c>
    </row>
    <row r="421" spans="1:10" ht="12.75">
      <c r="A421" s="3">
        <f t="shared" si="45"/>
      </c>
      <c r="B421" s="4">
        <f t="shared" si="46"/>
      </c>
      <c r="C421" s="9">
        <f t="shared" si="47"/>
      </c>
      <c r="D421" s="5">
        <f t="shared" si="51"/>
      </c>
      <c r="E421" s="7"/>
      <c r="F421" s="5">
        <f t="shared" si="48"/>
      </c>
      <c r="G421" s="5">
        <f t="shared" si="49"/>
      </c>
      <c r="H421" s="5">
        <f t="shared" si="50"/>
      </c>
      <c r="I421" s="10">
        <f>IF(A421="","",SUM(F$30:F421))</f>
      </c>
      <c r="J421" s="10">
        <f>IF(A421="","",SUM(G$30:G421))</f>
      </c>
    </row>
    <row r="422" spans="1:10" ht="12.75">
      <c r="A422" s="3">
        <f t="shared" si="45"/>
      </c>
      <c r="B422" s="4">
        <f t="shared" si="46"/>
      </c>
      <c r="C422" s="9">
        <f t="shared" si="47"/>
      </c>
      <c r="D422" s="5">
        <f t="shared" si="51"/>
      </c>
      <c r="E422" s="7"/>
      <c r="F422" s="5">
        <f t="shared" si="48"/>
      </c>
      <c r="G422" s="5">
        <f t="shared" si="49"/>
      </c>
      <c r="H422" s="5">
        <f t="shared" si="50"/>
      </c>
      <c r="I422" s="10">
        <f>IF(A422="","",SUM(F$30:F422))</f>
      </c>
      <c r="J422" s="10">
        <f>IF(A422="","",SUM(G$30:G422))</f>
      </c>
    </row>
    <row r="423" spans="1:10" ht="12.75">
      <c r="A423" s="3">
        <f t="shared" si="45"/>
      </c>
      <c r="B423" s="4">
        <f t="shared" si="46"/>
      </c>
      <c r="C423" s="9">
        <f t="shared" si="47"/>
      </c>
      <c r="D423" s="5">
        <f t="shared" si="51"/>
      </c>
      <c r="E423" s="7"/>
      <c r="F423" s="5">
        <f t="shared" si="48"/>
      </c>
      <c r="G423" s="5">
        <f t="shared" si="49"/>
      </c>
      <c r="H423" s="5">
        <f t="shared" si="50"/>
      </c>
      <c r="I423" s="10">
        <f>IF(A423="","",SUM(F$30:F423))</f>
      </c>
      <c r="J423" s="10">
        <f>IF(A423="","",SUM(G$30:G423))</f>
      </c>
    </row>
    <row r="424" spans="1:10" ht="12.75">
      <c r="A424" s="3">
        <f t="shared" si="45"/>
      </c>
      <c r="B424" s="4">
        <f t="shared" si="46"/>
      </c>
      <c r="C424" s="9">
        <f t="shared" si="47"/>
      </c>
      <c r="D424" s="5">
        <f t="shared" si="51"/>
      </c>
      <c r="E424" s="7"/>
      <c r="F424" s="5">
        <f t="shared" si="48"/>
      </c>
      <c r="G424" s="5">
        <f t="shared" si="49"/>
      </c>
      <c r="H424" s="5">
        <f t="shared" si="50"/>
      </c>
      <c r="I424" s="10">
        <f>IF(A424="","",SUM(F$30:F424))</f>
      </c>
      <c r="J424" s="10">
        <f>IF(A424="","",SUM(G$30:G424))</f>
      </c>
    </row>
    <row r="425" spans="1:10" ht="12.75">
      <c r="A425" s="3">
        <f t="shared" si="45"/>
      </c>
      <c r="B425" s="4">
        <f t="shared" si="46"/>
      </c>
      <c r="C425" s="9">
        <f t="shared" si="47"/>
      </c>
      <c r="D425" s="5">
        <f t="shared" si="51"/>
      </c>
      <c r="E425" s="7"/>
      <c r="F425" s="5">
        <f t="shared" si="48"/>
      </c>
      <c r="G425" s="5">
        <f t="shared" si="49"/>
      </c>
      <c r="H425" s="5">
        <f t="shared" si="50"/>
      </c>
      <c r="I425" s="10">
        <f>IF(A425="","",SUM(F$30:F425))</f>
      </c>
      <c r="J425" s="10">
        <f>IF(A425="","",SUM(G$30:G425))</f>
      </c>
    </row>
    <row r="426" spans="1:10" ht="12.75">
      <c r="A426" s="3">
        <f t="shared" si="45"/>
      </c>
      <c r="B426" s="4">
        <f t="shared" si="46"/>
      </c>
      <c r="C426" s="9">
        <f t="shared" si="47"/>
      </c>
      <c r="D426" s="5">
        <f t="shared" si="51"/>
      </c>
      <c r="E426" s="7"/>
      <c r="F426" s="5">
        <f t="shared" si="48"/>
      </c>
      <c r="G426" s="5">
        <f t="shared" si="49"/>
      </c>
      <c r="H426" s="5">
        <f t="shared" si="50"/>
      </c>
      <c r="I426" s="10">
        <f>IF(A426="","",SUM(F$30:F426))</f>
      </c>
      <c r="J426" s="10">
        <f>IF(A426="","",SUM(G$30:G426))</f>
      </c>
    </row>
    <row r="427" spans="1:10" ht="12.75">
      <c r="A427" s="3">
        <f t="shared" si="45"/>
      </c>
      <c r="B427" s="4">
        <f t="shared" si="46"/>
      </c>
      <c r="C427" s="9">
        <f t="shared" si="47"/>
      </c>
      <c r="D427" s="5">
        <f t="shared" si="51"/>
      </c>
      <c r="E427" s="7"/>
      <c r="F427" s="5">
        <f t="shared" si="48"/>
      </c>
      <c r="G427" s="5">
        <f t="shared" si="49"/>
      </c>
      <c r="H427" s="5">
        <f t="shared" si="50"/>
      </c>
      <c r="I427" s="10">
        <f>IF(A427="","",SUM(F$30:F427))</f>
      </c>
      <c r="J427" s="10">
        <f>IF(A427="","",SUM(G$30:G427))</f>
      </c>
    </row>
    <row r="428" spans="1:10" ht="12.75">
      <c r="A428" s="3">
        <f t="shared" si="45"/>
      </c>
      <c r="B428" s="4">
        <f t="shared" si="46"/>
      </c>
      <c r="C428" s="9">
        <f t="shared" si="47"/>
      </c>
      <c r="D428" s="5">
        <f t="shared" si="51"/>
      </c>
      <c r="E428" s="7"/>
      <c r="F428" s="5">
        <f t="shared" si="48"/>
      </c>
      <c r="G428" s="5">
        <f t="shared" si="49"/>
      </c>
      <c r="H428" s="5">
        <f t="shared" si="50"/>
      </c>
      <c r="I428" s="10">
        <f>IF(A428="","",SUM(F$30:F428))</f>
      </c>
      <c r="J428" s="10">
        <f>IF(A428="","",SUM(G$30:G428))</f>
      </c>
    </row>
    <row r="429" spans="1:10" ht="12.75">
      <c r="A429" s="3">
        <f t="shared" si="45"/>
      </c>
      <c r="B429" s="4">
        <f t="shared" si="46"/>
      </c>
      <c r="C429" s="9">
        <f t="shared" si="47"/>
      </c>
      <c r="D429" s="5">
        <f t="shared" si="51"/>
      </c>
      <c r="E429" s="7"/>
      <c r="F429" s="5">
        <f t="shared" si="48"/>
      </c>
      <c r="G429" s="5">
        <f t="shared" si="49"/>
      </c>
      <c r="H429" s="5">
        <f t="shared" si="50"/>
      </c>
      <c r="I429" s="10">
        <f>IF(A429="","",SUM(F$30:F429))</f>
      </c>
      <c r="J429" s="10">
        <f>IF(A429="","",SUM(G$30:G429))</f>
      </c>
    </row>
    <row r="430" spans="1:10" ht="12.75">
      <c r="A430" s="3">
        <f t="shared" si="45"/>
      </c>
      <c r="B430" s="4">
        <f t="shared" si="46"/>
      </c>
      <c r="C430" s="9">
        <f t="shared" si="47"/>
      </c>
      <c r="D430" s="5">
        <f t="shared" si="51"/>
      </c>
      <c r="E430" s="7"/>
      <c r="F430" s="5">
        <f t="shared" si="48"/>
      </c>
      <c r="G430" s="5">
        <f t="shared" si="49"/>
      </c>
      <c r="H430" s="5">
        <f t="shared" si="50"/>
      </c>
      <c r="I430" s="10">
        <f>IF(A430="","",SUM(F$30:F430))</f>
      </c>
      <c r="J430" s="10">
        <f>IF(A430="","",SUM(G$30:G430))</f>
      </c>
    </row>
    <row r="431" spans="1:10" ht="12.75">
      <c r="A431" s="3">
        <f t="shared" si="45"/>
      </c>
      <c r="B431" s="4">
        <f t="shared" si="46"/>
      </c>
      <c r="C431" s="9">
        <f t="shared" si="47"/>
      </c>
      <c r="D431" s="5">
        <f t="shared" si="51"/>
      </c>
      <c r="E431" s="7"/>
      <c r="F431" s="5">
        <f t="shared" si="48"/>
      </c>
      <c r="G431" s="5">
        <f t="shared" si="49"/>
      </c>
      <c r="H431" s="5">
        <f t="shared" si="50"/>
      </c>
      <c r="I431" s="10">
        <f>IF(A431="","",SUM(F$30:F431))</f>
      </c>
      <c r="J431" s="10">
        <f>IF(A431="","",SUM(G$30:G431))</f>
      </c>
    </row>
    <row r="432" spans="1:10" ht="12.75">
      <c r="A432" s="3">
        <f t="shared" si="45"/>
      </c>
      <c r="B432" s="4">
        <f t="shared" si="46"/>
      </c>
      <c r="C432" s="9">
        <f t="shared" si="47"/>
      </c>
      <c r="D432" s="5">
        <f t="shared" si="51"/>
      </c>
      <c r="E432" s="7"/>
      <c r="F432" s="5">
        <f t="shared" si="48"/>
      </c>
      <c r="G432" s="5">
        <f t="shared" si="49"/>
      </c>
      <c r="H432" s="5">
        <f t="shared" si="50"/>
      </c>
      <c r="I432" s="10">
        <f>IF(A432="","",SUM(F$30:F432))</f>
      </c>
      <c r="J432" s="10">
        <f>IF(A432="","",SUM(G$30:G432))</f>
      </c>
    </row>
    <row r="433" spans="1:10" ht="12.75">
      <c r="A433" s="3">
        <f t="shared" si="45"/>
      </c>
      <c r="B433" s="4">
        <f t="shared" si="46"/>
      </c>
      <c r="C433" s="9">
        <f t="shared" si="47"/>
      </c>
      <c r="D433" s="5">
        <f t="shared" si="51"/>
      </c>
      <c r="E433" s="7"/>
      <c r="F433" s="5">
        <f t="shared" si="48"/>
      </c>
      <c r="G433" s="5">
        <f t="shared" si="49"/>
      </c>
      <c r="H433" s="5">
        <f t="shared" si="50"/>
      </c>
      <c r="I433" s="10">
        <f>IF(A433="","",SUM(F$30:F433))</f>
      </c>
      <c r="J433" s="10">
        <f>IF(A433="","",SUM(G$30:G433))</f>
      </c>
    </row>
    <row r="434" spans="1:10" ht="12.75">
      <c r="A434" s="3">
        <f t="shared" si="45"/>
      </c>
      <c r="B434" s="4">
        <f t="shared" si="46"/>
      </c>
      <c r="C434" s="9">
        <f t="shared" si="47"/>
      </c>
      <c r="D434" s="5">
        <f t="shared" si="51"/>
      </c>
      <c r="E434" s="7"/>
      <c r="F434" s="5">
        <f t="shared" si="48"/>
      </c>
      <c r="G434" s="5">
        <f t="shared" si="49"/>
      </c>
      <c r="H434" s="5">
        <f t="shared" si="50"/>
      </c>
      <c r="I434" s="10">
        <f>IF(A434="","",SUM(F$30:F434))</f>
      </c>
      <c r="J434" s="10">
        <f>IF(A434="","",SUM(G$30:G434))</f>
      </c>
    </row>
    <row r="435" spans="1:10" ht="12.75">
      <c r="A435" s="3">
        <f t="shared" si="45"/>
      </c>
      <c r="B435" s="4">
        <f t="shared" si="46"/>
      </c>
      <c r="C435" s="9">
        <f t="shared" si="47"/>
      </c>
      <c r="D435" s="5">
        <f t="shared" si="51"/>
      </c>
      <c r="E435" s="7"/>
      <c r="F435" s="5">
        <f t="shared" si="48"/>
      </c>
      <c r="G435" s="5">
        <f t="shared" si="49"/>
      </c>
      <c r="H435" s="5">
        <f t="shared" si="50"/>
      </c>
      <c r="I435" s="10">
        <f>IF(A435="","",SUM(F$30:F435))</f>
      </c>
      <c r="J435" s="10">
        <f>IF(A435="","",SUM(G$30:G435))</f>
      </c>
    </row>
    <row r="436" spans="1:10" ht="12.75">
      <c r="A436" s="3">
        <f t="shared" si="45"/>
      </c>
      <c r="B436" s="4">
        <f t="shared" si="46"/>
      </c>
      <c r="C436" s="9">
        <f t="shared" si="47"/>
      </c>
      <c r="D436" s="5">
        <f t="shared" si="51"/>
      </c>
      <c r="E436" s="7"/>
      <c r="F436" s="5">
        <f t="shared" si="48"/>
      </c>
      <c r="G436" s="5">
        <f t="shared" si="49"/>
      </c>
      <c r="H436" s="5">
        <f t="shared" si="50"/>
      </c>
      <c r="I436" s="10">
        <f>IF(A436="","",SUM(F$30:F436))</f>
      </c>
      <c r="J436" s="10">
        <f>IF(A436="","",SUM(G$30:G436))</f>
      </c>
    </row>
    <row r="437" spans="1:10" ht="12.75">
      <c r="A437" s="3">
        <f t="shared" si="45"/>
      </c>
      <c r="B437" s="4">
        <f t="shared" si="46"/>
      </c>
      <c r="C437" s="9">
        <f t="shared" si="47"/>
      </c>
      <c r="D437" s="5">
        <f t="shared" si="51"/>
      </c>
      <c r="E437" s="7"/>
      <c r="F437" s="5">
        <f t="shared" si="48"/>
      </c>
      <c r="G437" s="5">
        <f t="shared" si="49"/>
      </c>
      <c r="H437" s="5">
        <f t="shared" si="50"/>
      </c>
      <c r="I437" s="10">
        <f>IF(A437="","",SUM(F$30:F437))</f>
      </c>
      <c r="J437" s="10">
        <f>IF(A437="","",SUM(G$30:G437))</f>
      </c>
    </row>
    <row r="438" spans="1:10" ht="12.75">
      <c r="A438" s="3">
        <f t="shared" si="45"/>
      </c>
      <c r="B438" s="4">
        <f t="shared" si="46"/>
      </c>
      <c r="C438" s="9">
        <f t="shared" si="47"/>
      </c>
      <c r="D438" s="5">
        <f t="shared" si="51"/>
      </c>
      <c r="E438" s="7"/>
      <c r="F438" s="5">
        <f t="shared" si="48"/>
      </c>
      <c r="G438" s="5">
        <f t="shared" si="49"/>
      </c>
      <c r="H438" s="5">
        <f t="shared" si="50"/>
      </c>
      <c r="I438" s="10">
        <f>IF(A438="","",SUM(F$30:F438))</f>
      </c>
      <c r="J438" s="10">
        <f>IF(A438="","",SUM(G$30:G438))</f>
      </c>
    </row>
    <row r="439" spans="1:10" ht="12.75">
      <c r="A439" s="3">
        <f t="shared" si="45"/>
      </c>
      <c r="B439" s="4">
        <f t="shared" si="46"/>
      </c>
      <c r="C439" s="9">
        <f t="shared" si="47"/>
      </c>
      <c r="D439" s="5">
        <f t="shared" si="51"/>
      </c>
      <c r="E439" s="7"/>
      <c r="F439" s="5">
        <f t="shared" si="48"/>
      </c>
      <c r="G439" s="5">
        <f t="shared" si="49"/>
      </c>
      <c r="H439" s="5">
        <f t="shared" si="50"/>
      </c>
      <c r="I439" s="10">
        <f>IF(A439="","",SUM(F$30:F439))</f>
      </c>
      <c r="J439" s="10">
        <f>IF(A439="","",SUM(G$30:G439))</f>
      </c>
    </row>
    <row r="440" spans="1:10" ht="12.75">
      <c r="A440" s="3">
        <f t="shared" si="45"/>
      </c>
      <c r="B440" s="4">
        <f t="shared" si="46"/>
      </c>
      <c r="C440" s="9">
        <f t="shared" si="47"/>
      </c>
      <c r="D440" s="5">
        <f t="shared" si="51"/>
      </c>
      <c r="E440" s="7"/>
      <c r="F440" s="5">
        <f t="shared" si="48"/>
      </c>
      <c r="G440" s="5">
        <f t="shared" si="49"/>
      </c>
      <c r="H440" s="5">
        <f t="shared" si="50"/>
      </c>
      <c r="I440" s="10">
        <f>IF(A440="","",SUM(F$30:F440))</f>
      </c>
      <c r="J440" s="10">
        <f>IF(A440="","",SUM(G$30:G440))</f>
      </c>
    </row>
    <row r="441" spans="1:10" ht="12.75">
      <c r="A441" s="3">
        <f t="shared" si="45"/>
      </c>
      <c r="B441" s="4">
        <f t="shared" si="46"/>
      </c>
      <c r="C441" s="9">
        <f t="shared" si="47"/>
      </c>
      <c r="D441" s="5">
        <f t="shared" si="51"/>
      </c>
      <c r="E441" s="7"/>
      <c r="F441" s="5">
        <f t="shared" si="48"/>
      </c>
      <c r="G441" s="5">
        <f t="shared" si="49"/>
      </c>
      <c r="H441" s="5">
        <f t="shared" si="50"/>
      </c>
      <c r="I441" s="10">
        <f>IF(A441="","",SUM(F$30:F441))</f>
      </c>
      <c r="J441" s="10">
        <f>IF(A441="","",SUM(G$30:G441))</f>
      </c>
    </row>
    <row r="442" spans="1:10" ht="12.75">
      <c r="A442" s="3">
        <f t="shared" si="45"/>
      </c>
      <c r="B442" s="4">
        <f t="shared" si="46"/>
      </c>
      <c r="C442" s="9">
        <f t="shared" si="47"/>
      </c>
      <c r="D442" s="5">
        <f t="shared" si="51"/>
      </c>
      <c r="E442" s="7"/>
      <c r="F442" s="5">
        <f t="shared" si="48"/>
      </c>
      <c r="G442" s="5">
        <f t="shared" si="49"/>
      </c>
      <c r="H442" s="5">
        <f t="shared" si="50"/>
      </c>
      <c r="I442" s="10">
        <f>IF(A442="","",SUM(F$30:F442))</f>
      </c>
      <c r="J442" s="10">
        <f>IF(A442="","",SUM(G$30:G442))</f>
      </c>
    </row>
    <row r="443" spans="1:10" ht="12.75">
      <c r="A443" s="3">
        <f t="shared" si="45"/>
      </c>
      <c r="B443" s="4">
        <f t="shared" si="46"/>
      </c>
      <c r="C443" s="9">
        <f t="shared" si="47"/>
      </c>
      <c r="D443" s="5">
        <f t="shared" si="51"/>
      </c>
      <c r="E443" s="7"/>
      <c r="F443" s="5">
        <f t="shared" si="48"/>
      </c>
      <c r="G443" s="5">
        <f t="shared" si="49"/>
      </c>
      <c r="H443" s="5">
        <f t="shared" si="50"/>
      </c>
      <c r="I443" s="10">
        <f>IF(A443="","",SUM(F$30:F443))</f>
      </c>
      <c r="J443" s="10">
        <f>IF(A443="","",SUM(G$30:G443))</f>
      </c>
    </row>
    <row r="444" spans="1:10" ht="12.75">
      <c r="A444" s="3">
        <f t="shared" si="45"/>
      </c>
      <c r="B444" s="4">
        <f t="shared" si="46"/>
      </c>
      <c r="C444" s="9">
        <f t="shared" si="47"/>
      </c>
      <c r="D444" s="5">
        <f t="shared" si="51"/>
      </c>
      <c r="E444" s="7"/>
      <c r="F444" s="5">
        <f t="shared" si="48"/>
      </c>
      <c r="G444" s="5">
        <f t="shared" si="49"/>
      </c>
      <c r="H444" s="5">
        <f t="shared" si="50"/>
      </c>
      <c r="I444" s="10">
        <f>IF(A444="","",SUM(F$30:F444))</f>
      </c>
      <c r="J444" s="10">
        <f>IF(A444="","",SUM(G$30:G444))</f>
      </c>
    </row>
    <row r="445" spans="1:10" ht="12.75">
      <c r="A445" s="3">
        <f t="shared" si="45"/>
      </c>
      <c r="B445" s="4">
        <f t="shared" si="46"/>
      </c>
      <c r="C445" s="9">
        <f t="shared" si="47"/>
      </c>
      <c r="D445" s="5">
        <f t="shared" si="51"/>
      </c>
      <c r="E445" s="7"/>
      <c r="F445" s="5">
        <f t="shared" si="48"/>
      </c>
      <c r="G445" s="5">
        <f t="shared" si="49"/>
      </c>
      <c r="H445" s="5">
        <f t="shared" si="50"/>
      </c>
      <c r="I445" s="10">
        <f>IF(A445="","",SUM(F$30:F445))</f>
      </c>
      <c r="J445" s="10">
        <f>IF(A445="","",SUM(G$30:G445))</f>
      </c>
    </row>
    <row r="446" spans="1:10" ht="12.75">
      <c r="A446" s="3">
        <f t="shared" si="45"/>
      </c>
      <c r="B446" s="4">
        <f t="shared" si="46"/>
      </c>
      <c r="C446" s="9">
        <f t="shared" si="47"/>
      </c>
      <c r="D446" s="5">
        <f t="shared" si="51"/>
      </c>
      <c r="E446" s="7"/>
      <c r="F446" s="5">
        <f t="shared" si="48"/>
      </c>
      <c r="G446" s="5">
        <f t="shared" si="49"/>
      </c>
      <c r="H446" s="5">
        <f t="shared" si="50"/>
      </c>
      <c r="I446" s="10">
        <f>IF(A446="","",SUM(F$30:F446))</f>
      </c>
      <c r="J446" s="10">
        <f>IF(A446="","",SUM(G$30:G446))</f>
      </c>
    </row>
    <row r="447" spans="1:10" ht="12.75">
      <c r="A447" s="3">
        <f t="shared" si="45"/>
      </c>
      <c r="B447" s="4">
        <f t="shared" si="46"/>
      </c>
      <c r="C447" s="9">
        <f t="shared" si="47"/>
      </c>
      <c r="D447" s="5">
        <f t="shared" si="51"/>
      </c>
      <c r="E447" s="7"/>
      <c r="F447" s="5">
        <f t="shared" si="48"/>
      </c>
      <c r="G447" s="5">
        <f t="shared" si="49"/>
      </c>
      <c r="H447" s="5">
        <f t="shared" si="50"/>
      </c>
      <c r="I447" s="10">
        <f>IF(A447="","",SUM(F$30:F447))</f>
      </c>
      <c r="J447" s="10">
        <f>IF(A447="","",SUM(G$30:G447))</f>
      </c>
    </row>
    <row r="448" spans="1:10" ht="12.75">
      <c r="A448" s="3">
        <f t="shared" si="45"/>
      </c>
      <c r="B448" s="4">
        <f t="shared" si="46"/>
      </c>
      <c r="C448" s="9">
        <f t="shared" si="47"/>
      </c>
      <c r="D448" s="5">
        <f t="shared" si="51"/>
      </c>
      <c r="E448" s="7"/>
      <c r="F448" s="5">
        <f t="shared" si="48"/>
      </c>
      <c r="G448" s="5">
        <f t="shared" si="49"/>
      </c>
      <c r="H448" s="5">
        <f t="shared" si="50"/>
      </c>
      <c r="I448" s="10">
        <f>IF(A448="","",SUM(F$30:F448))</f>
      </c>
      <c r="J448" s="10">
        <f>IF(A448="","",SUM(G$30:G448))</f>
      </c>
    </row>
    <row r="449" spans="1:10" ht="12.75">
      <c r="A449" s="3">
        <f t="shared" si="45"/>
      </c>
      <c r="B449" s="4">
        <f t="shared" si="46"/>
      </c>
      <c r="C449" s="9">
        <f t="shared" si="47"/>
      </c>
      <c r="D449" s="5">
        <f t="shared" si="51"/>
      </c>
      <c r="E449" s="7"/>
      <c r="F449" s="5">
        <f t="shared" si="48"/>
      </c>
      <c r="G449" s="5">
        <f t="shared" si="49"/>
      </c>
      <c r="H449" s="5">
        <f t="shared" si="50"/>
      </c>
      <c r="I449" s="10">
        <f>IF(A449="","",SUM(F$30:F449))</f>
      </c>
      <c r="J449" s="10">
        <f>IF(A449="","",SUM(G$30:G449))</f>
      </c>
    </row>
    <row r="450" spans="1:10" ht="12.75">
      <c r="A450" s="3">
        <f t="shared" si="45"/>
      </c>
      <c r="B450" s="4">
        <f t="shared" si="46"/>
      </c>
      <c r="C450" s="9">
        <f t="shared" si="47"/>
      </c>
      <c r="D450" s="5">
        <f t="shared" si="51"/>
      </c>
      <c r="E450" s="7"/>
      <c r="F450" s="5">
        <f t="shared" si="48"/>
      </c>
      <c r="G450" s="5">
        <f t="shared" si="49"/>
      </c>
      <c r="H450" s="5">
        <f t="shared" si="50"/>
      </c>
      <c r="I450" s="10">
        <f>IF(A450="","",SUM(F$30:F450))</f>
      </c>
      <c r="J450" s="10">
        <f>IF(A450="","",SUM(G$30:G450))</f>
      </c>
    </row>
    <row r="451" spans="1:10" ht="12.75">
      <c r="A451" s="3">
        <f t="shared" si="45"/>
      </c>
      <c r="B451" s="4">
        <f t="shared" si="46"/>
      </c>
      <c r="C451" s="9">
        <f t="shared" si="47"/>
      </c>
      <c r="D451" s="5">
        <f t="shared" si="51"/>
      </c>
      <c r="E451" s="7"/>
      <c r="F451" s="5">
        <f t="shared" si="48"/>
      </c>
      <c r="G451" s="5">
        <f t="shared" si="49"/>
      </c>
      <c r="H451" s="5">
        <f t="shared" si="50"/>
      </c>
      <c r="I451" s="10">
        <f>IF(A451="","",SUM(F$30:F451))</f>
      </c>
      <c r="J451" s="10">
        <f>IF(A451="","",SUM(G$30:G451))</f>
      </c>
    </row>
    <row r="452" spans="1:10" ht="12.75">
      <c r="A452" s="3">
        <f t="shared" si="45"/>
      </c>
      <c r="B452" s="4">
        <f t="shared" si="46"/>
      </c>
      <c r="C452" s="9">
        <f t="shared" si="47"/>
      </c>
      <c r="D452" s="5">
        <f t="shared" si="51"/>
      </c>
      <c r="E452" s="7"/>
      <c r="F452" s="5">
        <f t="shared" si="48"/>
      </c>
      <c r="G452" s="5">
        <f t="shared" si="49"/>
      </c>
      <c r="H452" s="5">
        <f t="shared" si="50"/>
      </c>
      <c r="I452" s="10">
        <f>IF(A452="","",SUM(F$30:F452))</f>
      </c>
      <c r="J452" s="10">
        <f>IF(A452="","",SUM(G$30:G452))</f>
      </c>
    </row>
    <row r="453" spans="1:10" ht="12.75">
      <c r="A453" s="3">
        <f t="shared" si="45"/>
      </c>
      <c r="B453" s="4">
        <f t="shared" si="46"/>
      </c>
      <c r="C453" s="9">
        <f t="shared" si="47"/>
      </c>
      <c r="D453" s="5">
        <f t="shared" si="51"/>
      </c>
      <c r="E453" s="7"/>
      <c r="F453" s="5">
        <f t="shared" si="48"/>
      </c>
      <c r="G453" s="5">
        <f t="shared" si="49"/>
      </c>
      <c r="H453" s="5">
        <f t="shared" si="50"/>
      </c>
      <c r="I453" s="10">
        <f>IF(A453="","",SUM(F$30:F453))</f>
      </c>
      <c r="J453" s="10">
        <f>IF(A453="","",SUM(G$30:G453))</f>
      </c>
    </row>
    <row r="454" spans="1:10" ht="12.75">
      <c r="A454" s="3">
        <f t="shared" si="45"/>
      </c>
      <c r="B454" s="4">
        <f t="shared" si="46"/>
      </c>
      <c r="C454" s="9">
        <f t="shared" si="47"/>
      </c>
      <c r="D454" s="5">
        <f t="shared" si="51"/>
      </c>
      <c r="E454" s="7"/>
      <c r="F454" s="5">
        <f t="shared" si="48"/>
      </c>
      <c r="G454" s="5">
        <f t="shared" si="49"/>
      </c>
      <c r="H454" s="5">
        <f t="shared" si="50"/>
      </c>
      <c r="I454" s="10">
        <f>IF(A454="","",SUM(F$30:F454))</f>
      </c>
      <c r="J454" s="10">
        <f>IF(A454="","",SUM(G$30:G454))</f>
      </c>
    </row>
    <row r="455" spans="1:10" ht="12.75">
      <c r="A455" s="3">
        <f t="shared" si="45"/>
      </c>
      <c r="B455" s="4">
        <f t="shared" si="46"/>
      </c>
      <c r="C455" s="9">
        <f t="shared" si="47"/>
      </c>
      <c r="D455" s="5">
        <f t="shared" si="51"/>
      </c>
      <c r="E455" s="7"/>
      <c r="F455" s="5">
        <f t="shared" si="48"/>
      </c>
      <c r="G455" s="5">
        <f t="shared" si="49"/>
      </c>
      <c r="H455" s="5">
        <f t="shared" si="50"/>
      </c>
      <c r="I455" s="10">
        <f>IF(A455="","",SUM(F$30:F455))</f>
      </c>
      <c r="J455" s="10">
        <f>IF(A455="","",SUM(G$30:G455))</f>
      </c>
    </row>
    <row r="456" spans="1:10" ht="12.75">
      <c r="A456" s="3">
        <f t="shared" si="45"/>
      </c>
      <c r="B456" s="4">
        <f t="shared" si="46"/>
      </c>
      <c r="C456" s="9">
        <f t="shared" si="47"/>
      </c>
      <c r="D456" s="5">
        <f t="shared" si="51"/>
      </c>
      <c r="E456" s="7"/>
      <c r="F456" s="5">
        <f t="shared" si="48"/>
      </c>
      <c r="G456" s="5">
        <f t="shared" si="49"/>
      </c>
      <c r="H456" s="5">
        <f t="shared" si="50"/>
      </c>
      <c r="I456" s="10">
        <f>IF(A456="","",SUM(F$30:F456))</f>
      </c>
      <c r="J456" s="10">
        <f>IF(A456="","",SUM(G$30:G456))</f>
      </c>
    </row>
    <row r="457" spans="1:10" ht="12.75">
      <c r="A457" s="3">
        <f t="shared" si="45"/>
      </c>
      <c r="B457" s="4">
        <f t="shared" si="46"/>
      </c>
      <c r="C457" s="9">
        <f t="shared" si="47"/>
      </c>
      <c r="D457" s="5">
        <f t="shared" si="51"/>
      </c>
      <c r="E457" s="7"/>
      <c r="F457" s="5">
        <f t="shared" si="48"/>
      </c>
      <c r="G457" s="5">
        <f t="shared" si="49"/>
      </c>
      <c r="H457" s="5">
        <f t="shared" si="50"/>
      </c>
      <c r="I457" s="10">
        <f>IF(A457="","",SUM(F$30:F457))</f>
      </c>
      <c r="J457" s="10">
        <f>IF(A457="","",SUM(G$30:G457))</f>
      </c>
    </row>
    <row r="458" spans="1:10" ht="12.75">
      <c r="A458" s="3">
        <f t="shared" si="45"/>
      </c>
      <c r="B458" s="4">
        <f t="shared" si="46"/>
      </c>
      <c r="C458" s="9">
        <f t="shared" si="47"/>
      </c>
      <c r="D458" s="5">
        <f t="shared" si="51"/>
      </c>
      <c r="E458" s="7"/>
      <c r="F458" s="5">
        <f t="shared" si="48"/>
      </c>
      <c r="G458" s="5">
        <f t="shared" si="49"/>
      </c>
      <c r="H458" s="5">
        <f t="shared" si="50"/>
      </c>
      <c r="I458" s="10">
        <f>IF(A458="","",SUM(F$30:F458))</f>
      </c>
      <c r="J458" s="10">
        <f>IF(A458="","",SUM(G$30:G458))</f>
      </c>
    </row>
    <row r="459" spans="1:10" ht="12.75">
      <c r="A459" s="3">
        <f t="shared" si="45"/>
      </c>
      <c r="B459" s="4">
        <f t="shared" si="46"/>
      </c>
      <c r="C459" s="9">
        <f t="shared" si="47"/>
      </c>
      <c r="D459" s="5">
        <f t="shared" si="51"/>
      </c>
      <c r="E459" s="7"/>
      <c r="F459" s="5">
        <f t="shared" si="48"/>
      </c>
      <c r="G459" s="5">
        <f t="shared" si="49"/>
      </c>
      <c r="H459" s="5">
        <f t="shared" si="50"/>
      </c>
      <c r="I459" s="10">
        <f>IF(A459="","",SUM(F$30:F459))</f>
      </c>
      <c r="J459" s="10">
        <f>IF(A459="","",SUM(G$30:G459))</f>
      </c>
    </row>
    <row r="460" spans="1:10" ht="12.75">
      <c r="A460" s="3">
        <f t="shared" si="45"/>
      </c>
      <c r="B460" s="4">
        <f t="shared" si="46"/>
      </c>
      <c r="C460" s="9">
        <f t="shared" si="47"/>
      </c>
      <c r="D460" s="5">
        <f t="shared" si="51"/>
      </c>
      <c r="E460" s="7"/>
      <c r="F460" s="5">
        <f t="shared" si="48"/>
      </c>
      <c r="G460" s="5">
        <f t="shared" si="49"/>
      </c>
      <c r="H460" s="5">
        <f t="shared" si="50"/>
      </c>
      <c r="I460" s="10">
        <f>IF(A460="","",SUM(F$30:F460))</f>
      </c>
      <c r="J460" s="10">
        <f>IF(A460="","",SUM(G$30:G460))</f>
      </c>
    </row>
    <row r="461" spans="1:10" ht="12.75">
      <c r="A461" s="3">
        <f t="shared" si="45"/>
      </c>
      <c r="B461" s="4">
        <f t="shared" si="46"/>
      </c>
      <c r="C461" s="9">
        <f t="shared" si="47"/>
      </c>
      <c r="D461" s="5">
        <f t="shared" si="51"/>
      </c>
      <c r="E461" s="7"/>
      <c r="F461" s="5">
        <f t="shared" si="48"/>
      </c>
      <c r="G461" s="5">
        <f t="shared" si="49"/>
      </c>
      <c r="H461" s="5">
        <f t="shared" si="50"/>
      </c>
      <c r="I461" s="10">
        <f>IF(A461="","",SUM(F$30:F461))</f>
      </c>
      <c r="J461" s="10">
        <f>IF(A461="","",SUM(G$30:G461))</f>
      </c>
    </row>
    <row r="462" spans="1:10" ht="12.75">
      <c r="A462" s="3">
        <f t="shared" si="45"/>
      </c>
      <c r="B462" s="4">
        <f t="shared" si="46"/>
      </c>
      <c r="C462" s="9">
        <f t="shared" si="47"/>
      </c>
      <c r="D462" s="5">
        <f t="shared" si="51"/>
      </c>
      <c r="E462" s="7"/>
      <c r="F462" s="5">
        <f t="shared" si="48"/>
      </c>
      <c r="G462" s="5">
        <f t="shared" si="49"/>
      </c>
      <c r="H462" s="5">
        <f t="shared" si="50"/>
      </c>
      <c r="I462" s="10">
        <f>IF(A462="","",SUM(F$30:F462))</f>
      </c>
      <c r="J462" s="10">
        <f>IF(A462="","",SUM(G$30:G462))</f>
      </c>
    </row>
    <row r="463" spans="1:10" ht="12.75">
      <c r="A463" s="3">
        <f t="shared" si="45"/>
      </c>
      <c r="B463" s="4">
        <f t="shared" si="46"/>
      </c>
      <c r="C463" s="9">
        <f t="shared" si="47"/>
      </c>
      <c r="D463" s="5">
        <f t="shared" si="51"/>
      </c>
      <c r="E463" s="7"/>
      <c r="F463" s="5">
        <f t="shared" si="48"/>
      </c>
      <c r="G463" s="5">
        <f t="shared" si="49"/>
      </c>
      <c r="H463" s="5">
        <f t="shared" si="50"/>
      </c>
      <c r="I463" s="10">
        <f>IF(A463="","",SUM(F$30:F463))</f>
      </c>
      <c r="J463" s="10">
        <f>IF(A463="","",SUM(G$30:G463))</f>
      </c>
    </row>
    <row r="464" spans="1:10" ht="12.75">
      <c r="A464" s="3">
        <f t="shared" si="45"/>
      </c>
      <c r="B464" s="4">
        <f t="shared" si="46"/>
      </c>
      <c r="C464" s="9">
        <f t="shared" si="47"/>
      </c>
      <c r="D464" s="5">
        <f t="shared" si="51"/>
      </c>
      <c r="E464" s="7"/>
      <c r="F464" s="5">
        <f t="shared" si="48"/>
      </c>
      <c r="G464" s="5">
        <f t="shared" si="49"/>
      </c>
      <c r="H464" s="5">
        <f t="shared" si="50"/>
      </c>
      <c r="I464" s="10">
        <f>IF(A464="","",SUM(F$30:F464))</f>
      </c>
      <c r="J464" s="10">
        <f>IF(A464="","",SUM(G$30:G464))</f>
      </c>
    </row>
    <row r="465" spans="1:10" ht="12.75">
      <c r="A465" s="3">
        <f aca="true" t="shared" si="52" ref="A465:A480">IF(A464&gt;=nper,"",A464+1)</f>
      </c>
      <c r="B465" s="4">
        <f aca="true" t="shared" si="53" ref="B465:B509">IF(A465="","",DATE(YEAR(fpdate),MONTH(fpdate)+(A465-1),DAY(fpdate)))</f>
      </c>
      <c r="C465" s="9">
        <f aca="true" t="shared" si="54" ref="C465:C480">IF(A465="","",IF(A465&lt;$D$16*12,$D$8,MIN($D$19,$D$8+$D$18*ROUNDUP((A465-$D$16*12)/$D$17,0))))</f>
      </c>
      <c r="D465" s="5">
        <f t="shared" si="51"/>
      </c>
      <c r="E465" s="7"/>
      <c r="F465" s="5">
        <f aca="true" t="shared" si="55" ref="F465:F480">IF(A465="","",ROUND(C465/12*H464,2))</f>
      </c>
      <c r="G465" s="5">
        <f aca="true" t="shared" si="56" ref="G465:G480">IF(A465="","",D465-F465+E465)</f>
      </c>
      <c r="H465" s="5">
        <f aca="true" t="shared" si="57" ref="H465:H480">IF(A465="","",H464-G465)</f>
      </c>
      <c r="I465" s="10">
        <f>IF(A465="","",SUM(F$30:F465))</f>
      </c>
      <c r="J465" s="10">
        <f>IF(A465="","",SUM(G$30:G465))</f>
      </c>
    </row>
    <row r="466" spans="1:10" ht="12.75">
      <c r="A466" s="3">
        <f t="shared" si="52"/>
      </c>
      <c r="B466" s="4">
        <f t="shared" si="53"/>
      </c>
      <c r="C466" s="9">
        <f t="shared" si="54"/>
      </c>
      <c r="D466" s="5">
        <f t="shared" si="51"/>
      </c>
      <c r="E466" s="7"/>
      <c r="F466" s="5">
        <f t="shared" si="55"/>
      </c>
      <c r="G466" s="5">
        <f t="shared" si="56"/>
      </c>
      <c r="H466" s="5">
        <f t="shared" si="57"/>
      </c>
      <c r="I466" s="10">
        <f>IF(A466="","",SUM(F$30:F466))</f>
      </c>
      <c r="J466" s="10">
        <f>IF(A466="","",SUM(G$30:G466))</f>
      </c>
    </row>
    <row r="467" spans="1:10" ht="12.75">
      <c r="A467" s="3">
        <f t="shared" si="52"/>
      </c>
      <c r="B467" s="4">
        <f t="shared" si="53"/>
      </c>
      <c r="C467" s="9">
        <f t="shared" si="54"/>
      </c>
      <c r="D467" s="5">
        <f t="shared" si="51"/>
      </c>
      <c r="E467" s="7"/>
      <c r="F467" s="5">
        <f t="shared" si="55"/>
      </c>
      <c r="G467" s="5">
        <f t="shared" si="56"/>
      </c>
      <c r="H467" s="5">
        <f t="shared" si="57"/>
      </c>
      <c r="I467" s="10">
        <f>IF(A467="","",SUM(F$30:F467))</f>
      </c>
      <c r="J467" s="10">
        <f>IF(A467="","",SUM(G$30:G467))</f>
      </c>
    </row>
    <row r="468" spans="1:10" ht="12.75">
      <c r="A468" s="3">
        <f t="shared" si="52"/>
      </c>
      <c r="B468" s="4">
        <f t="shared" si="53"/>
      </c>
      <c r="C468" s="9">
        <f t="shared" si="54"/>
      </c>
      <c r="D468" s="5">
        <f t="shared" si="51"/>
      </c>
      <c r="E468" s="7"/>
      <c r="F468" s="5">
        <f t="shared" si="55"/>
      </c>
      <c r="G468" s="5">
        <f t="shared" si="56"/>
      </c>
      <c r="H468" s="5">
        <f t="shared" si="57"/>
      </c>
      <c r="I468" s="10">
        <f>IF(A468="","",SUM(F$30:F468))</f>
      </c>
      <c r="J468" s="10">
        <f>IF(A468="","",SUM(G$30:G468))</f>
      </c>
    </row>
    <row r="469" spans="1:10" ht="12.75">
      <c r="A469" s="3">
        <f t="shared" si="52"/>
      </c>
      <c r="B469" s="4">
        <f t="shared" si="53"/>
      </c>
      <c r="C469" s="9">
        <f t="shared" si="54"/>
      </c>
      <c r="D469" s="5">
        <f t="shared" si="51"/>
      </c>
      <c r="E469" s="7"/>
      <c r="F469" s="5">
        <f t="shared" si="55"/>
      </c>
      <c r="G469" s="5">
        <f t="shared" si="56"/>
      </c>
      <c r="H469" s="5">
        <f t="shared" si="57"/>
      </c>
      <c r="I469" s="10">
        <f>IF(A469="","",SUM(F$30:F469))</f>
      </c>
      <c r="J469" s="10">
        <f>IF(A469="","",SUM(G$30:G469))</f>
      </c>
    </row>
    <row r="470" spans="1:10" ht="12.75">
      <c r="A470" s="3">
        <f t="shared" si="52"/>
      </c>
      <c r="B470" s="4">
        <f t="shared" si="53"/>
      </c>
      <c r="C470" s="9">
        <f t="shared" si="54"/>
      </c>
      <c r="D470" s="5">
        <f t="shared" si="51"/>
      </c>
      <c r="E470" s="7"/>
      <c r="F470" s="5">
        <f t="shared" si="55"/>
      </c>
      <c r="G470" s="5">
        <f t="shared" si="56"/>
      </c>
      <c r="H470" s="5">
        <f t="shared" si="57"/>
      </c>
      <c r="I470" s="10">
        <f>IF(A470="","",SUM(F$30:F470))</f>
      </c>
      <c r="J470" s="10">
        <f>IF(A470="","",SUM(G$30:G470))</f>
      </c>
    </row>
    <row r="471" spans="1:10" ht="12.75">
      <c r="A471" s="3">
        <f t="shared" si="52"/>
      </c>
      <c r="B471" s="4">
        <f t="shared" si="53"/>
      </c>
      <c r="C471" s="9">
        <f t="shared" si="54"/>
      </c>
      <c r="D471" s="5">
        <f t="shared" si="51"/>
      </c>
      <c r="E471" s="7"/>
      <c r="F471" s="5">
        <f t="shared" si="55"/>
      </c>
      <c r="G471" s="5">
        <f t="shared" si="56"/>
      </c>
      <c r="H471" s="5">
        <f t="shared" si="57"/>
      </c>
      <c r="I471" s="10">
        <f>IF(A471="","",SUM(F$30:F471))</f>
      </c>
      <c r="J471" s="10">
        <f>IF(A471="","",SUM(G$30:G471))</f>
      </c>
    </row>
    <row r="472" spans="1:10" ht="12.75">
      <c r="A472" s="3">
        <f t="shared" si="52"/>
      </c>
      <c r="B472" s="4">
        <f t="shared" si="53"/>
      </c>
      <c r="C472" s="9">
        <f t="shared" si="54"/>
      </c>
      <c r="D472" s="5">
        <f t="shared" si="51"/>
      </c>
      <c r="E472" s="7"/>
      <c r="F472" s="5">
        <f t="shared" si="55"/>
      </c>
      <c r="G472" s="5">
        <f t="shared" si="56"/>
      </c>
      <c r="H472" s="5">
        <f t="shared" si="57"/>
      </c>
      <c r="I472" s="10">
        <f>IF(A472="","",SUM(F$30:F472))</f>
      </c>
      <c r="J472" s="10">
        <f>IF(A472="","",SUM(G$30:G472))</f>
      </c>
    </row>
    <row r="473" spans="1:10" ht="12.75">
      <c r="A473" s="3">
        <f t="shared" si="52"/>
      </c>
      <c r="B473" s="4">
        <f t="shared" si="53"/>
      </c>
      <c r="C473" s="9">
        <f t="shared" si="54"/>
      </c>
      <c r="D473" s="5">
        <f t="shared" si="51"/>
      </c>
      <c r="E473" s="7"/>
      <c r="F473" s="5">
        <f t="shared" si="55"/>
      </c>
      <c r="G473" s="5">
        <f t="shared" si="56"/>
      </c>
      <c r="H473" s="5">
        <f t="shared" si="57"/>
      </c>
      <c r="I473" s="10">
        <f>IF(A473="","",SUM(F$30:F473))</f>
      </c>
      <c r="J473" s="10">
        <f>IF(A473="","",SUM(G$30:G473))</f>
      </c>
    </row>
    <row r="474" spans="1:10" ht="12.75">
      <c r="A474" s="3">
        <f t="shared" si="52"/>
      </c>
      <c r="B474" s="4">
        <f t="shared" si="53"/>
      </c>
      <c r="C474" s="9">
        <f t="shared" si="54"/>
      </c>
      <c r="D474" s="5">
        <f t="shared" si="51"/>
      </c>
      <c r="E474" s="7"/>
      <c r="F474" s="5">
        <f t="shared" si="55"/>
      </c>
      <c r="G474" s="5">
        <f t="shared" si="56"/>
      </c>
      <c r="H474" s="5">
        <f t="shared" si="57"/>
      </c>
      <c r="I474" s="10">
        <f>IF(A474="","",SUM(F$30:F474))</f>
      </c>
      <c r="J474" s="10">
        <f>IF(A474="","",SUM(G$30:G474))</f>
      </c>
    </row>
    <row r="475" spans="1:10" ht="12.75">
      <c r="A475" s="3">
        <f t="shared" si="52"/>
      </c>
      <c r="B475" s="4">
        <f t="shared" si="53"/>
      </c>
      <c r="C475" s="9">
        <f t="shared" si="54"/>
      </c>
      <c r="D475" s="5">
        <f t="shared" si="51"/>
      </c>
      <c r="E475" s="7"/>
      <c r="F475" s="5">
        <f t="shared" si="55"/>
      </c>
      <c r="G475" s="5">
        <f t="shared" si="56"/>
      </c>
      <c r="H475" s="5">
        <f t="shared" si="57"/>
      </c>
      <c r="I475" s="10">
        <f>IF(A475="","",SUM(F$30:F475))</f>
      </c>
      <c r="J475" s="10">
        <f>IF(A475="","",SUM(G$30:G475))</f>
      </c>
    </row>
    <row r="476" spans="1:10" ht="12.75">
      <c r="A476" s="3">
        <f t="shared" si="52"/>
      </c>
      <c r="B476" s="4">
        <f t="shared" si="53"/>
      </c>
      <c r="C476" s="9">
        <f t="shared" si="54"/>
      </c>
      <c r="D476" s="5">
        <f t="shared" si="51"/>
      </c>
      <c r="E476" s="7"/>
      <c r="F476" s="5">
        <f t="shared" si="55"/>
      </c>
      <c r="G476" s="5">
        <f t="shared" si="56"/>
      </c>
      <c r="H476" s="5">
        <f t="shared" si="57"/>
      </c>
      <c r="I476" s="10">
        <f>IF(A476="","",SUM(F$30:F476))</f>
      </c>
      <c r="J476" s="10">
        <f>IF(A476="","",SUM(G$30:G476))</f>
      </c>
    </row>
    <row r="477" spans="1:10" ht="12.75">
      <c r="A477" s="3">
        <f t="shared" si="52"/>
      </c>
      <c r="B477" s="4">
        <f t="shared" si="53"/>
      </c>
      <c r="C477" s="9">
        <f t="shared" si="54"/>
      </c>
      <c r="D477" s="5">
        <f t="shared" si="51"/>
      </c>
      <c r="E477" s="7"/>
      <c r="F477" s="5">
        <f t="shared" si="55"/>
      </c>
      <c r="G477" s="5">
        <f t="shared" si="56"/>
      </c>
      <c r="H477" s="5">
        <f t="shared" si="57"/>
      </c>
      <c r="I477" s="10">
        <f>IF(A477="","",SUM(F$30:F477))</f>
      </c>
      <c r="J477" s="10">
        <f>IF(A477="","",SUM(G$30:G477))</f>
      </c>
    </row>
    <row r="478" spans="1:10" ht="12.75">
      <c r="A478" s="3">
        <f t="shared" si="52"/>
      </c>
      <c r="B478" s="4">
        <f t="shared" si="53"/>
      </c>
      <c r="C478" s="9">
        <f t="shared" si="54"/>
      </c>
      <c r="D478" s="5">
        <f aca="true" t="shared" si="58" ref="D478:D509">IF(A478="","",MIN(ROUND(IF(C478=$D$8,$D$11,IF(C478=C477,D477,-PMT(C478/12,nper-A478+1,H477))),2),H477+ROUND(C478/12*H477,2)))</f>
      </c>
      <c r="E478" s="7"/>
      <c r="F478" s="5">
        <f t="shared" si="55"/>
      </c>
      <c r="G478" s="5">
        <f t="shared" si="56"/>
      </c>
      <c r="H478" s="5">
        <f t="shared" si="57"/>
      </c>
      <c r="I478" s="10">
        <f>IF(A478="","",SUM(F$30:F478))</f>
      </c>
      <c r="J478" s="10">
        <f>IF(A478="","",SUM(G$30:G478))</f>
      </c>
    </row>
    <row r="479" spans="1:10" ht="12.75">
      <c r="A479" s="3">
        <f t="shared" si="52"/>
      </c>
      <c r="B479" s="4">
        <f t="shared" si="53"/>
      </c>
      <c r="C479" s="9">
        <f t="shared" si="54"/>
      </c>
      <c r="D479" s="5">
        <f t="shared" si="58"/>
      </c>
      <c r="E479" s="7"/>
      <c r="F479" s="5">
        <f t="shared" si="55"/>
      </c>
      <c r="G479" s="5">
        <f t="shared" si="56"/>
      </c>
      <c r="H479" s="5">
        <f t="shared" si="57"/>
      </c>
      <c r="I479" s="10">
        <f>IF(A479="","",SUM(F$30:F479))</f>
      </c>
      <c r="J479" s="10">
        <f>IF(A479="","",SUM(G$30:G479))</f>
      </c>
    </row>
    <row r="480" spans="1:10" ht="12.75">
      <c r="A480" s="3">
        <f t="shared" si="52"/>
      </c>
      <c r="B480" s="4">
        <f t="shared" si="53"/>
      </c>
      <c r="C480" s="9">
        <f t="shared" si="54"/>
      </c>
      <c r="D480" s="5">
        <f t="shared" si="58"/>
      </c>
      <c r="E480" s="7"/>
      <c r="F480" s="5">
        <f t="shared" si="55"/>
      </c>
      <c r="G480" s="5">
        <f t="shared" si="56"/>
      </c>
      <c r="H480" s="5">
        <f t="shared" si="57"/>
      </c>
      <c r="I480" s="10">
        <f>IF(A480="","",SUM(F$30:F480))</f>
      </c>
      <c r="J480" s="10">
        <f>IF(A480="","",SUM(G$30:G480))</f>
      </c>
    </row>
    <row r="481" spans="1:10" ht="12.75">
      <c r="A481" s="3">
        <f aca="true" t="shared" si="59" ref="A481:A505">IF(A480&gt;=nper,"",A480+1)</f>
      </c>
      <c r="B481" s="4">
        <f t="shared" si="53"/>
      </c>
      <c r="C481" s="9">
        <f aca="true" t="shared" si="60" ref="C481:C505">IF(A481="","",IF(A481&lt;$D$16*12,$D$8,MIN($D$19,$D$8+$D$18*ROUNDUP((A481-$D$16*12)/$D$17,0))))</f>
      </c>
      <c r="D481" s="5">
        <f t="shared" si="58"/>
      </c>
      <c r="E481" s="7"/>
      <c r="F481" s="5">
        <f aca="true" t="shared" si="61" ref="F481:F505">IF(A481="","",ROUND(C481/12*H480,2))</f>
      </c>
      <c r="G481" s="5">
        <f aca="true" t="shared" si="62" ref="G481:G505">IF(A481="","",D481-F481+E481)</f>
      </c>
      <c r="H481" s="5">
        <f aca="true" t="shared" si="63" ref="H481:H505">IF(A481="","",H480-G481)</f>
      </c>
      <c r="I481" s="10">
        <f>IF(A481="","",SUM(F$30:F481))</f>
      </c>
      <c r="J481" s="10">
        <f>IF(A481="","",SUM(G$30:G481))</f>
      </c>
    </row>
    <row r="482" spans="1:10" ht="12.75">
      <c r="A482" s="3">
        <f t="shared" si="59"/>
      </c>
      <c r="B482" s="4">
        <f t="shared" si="53"/>
      </c>
      <c r="C482" s="9">
        <f t="shared" si="60"/>
      </c>
      <c r="D482" s="5">
        <f t="shared" si="58"/>
      </c>
      <c r="E482" s="7"/>
      <c r="F482" s="5">
        <f t="shared" si="61"/>
      </c>
      <c r="G482" s="5">
        <f t="shared" si="62"/>
      </c>
      <c r="H482" s="5">
        <f t="shared" si="63"/>
      </c>
      <c r="I482" s="10">
        <f>IF(A482="","",SUM(F$30:F482))</f>
      </c>
      <c r="J482" s="10">
        <f>IF(A482="","",SUM(G$30:G482))</f>
      </c>
    </row>
    <row r="483" spans="1:10" ht="12.75">
      <c r="A483" s="3">
        <f t="shared" si="59"/>
      </c>
      <c r="B483" s="4">
        <f t="shared" si="53"/>
      </c>
      <c r="C483" s="9">
        <f t="shared" si="60"/>
      </c>
      <c r="D483" s="5">
        <f t="shared" si="58"/>
      </c>
      <c r="E483" s="7"/>
      <c r="F483" s="5">
        <f t="shared" si="61"/>
      </c>
      <c r="G483" s="5">
        <f t="shared" si="62"/>
      </c>
      <c r="H483" s="5">
        <f t="shared" si="63"/>
      </c>
      <c r="I483" s="10">
        <f>IF(A483="","",SUM(F$30:F483))</f>
      </c>
      <c r="J483" s="10">
        <f>IF(A483="","",SUM(G$30:G483))</f>
      </c>
    </row>
    <row r="484" spans="1:10" ht="12.75">
      <c r="A484" s="3">
        <f t="shared" si="59"/>
      </c>
      <c r="B484" s="4">
        <f t="shared" si="53"/>
      </c>
      <c r="C484" s="9">
        <f t="shared" si="60"/>
      </c>
      <c r="D484" s="5">
        <f t="shared" si="58"/>
      </c>
      <c r="E484" s="7"/>
      <c r="F484" s="5">
        <f t="shared" si="61"/>
      </c>
      <c r="G484" s="5">
        <f t="shared" si="62"/>
      </c>
      <c r="H484" s="5">
        <f t="shared" si="63"/>
      </c>
      <c r="I484" s="10">
        <f>IF(A484="","",SUM(F$30:F484))</f>
      </c>
      <c r="J484" s="10">
        <f>IF(A484="","",SUM(G$30:G484))</f>
      </c>
    </row>
    <row r="485" spans="1:10" ht="12.75">
      <c r="A485" s="3">
        <f t="shared" si="59"/>
      </c>
      <c r="B485" s="4">
        <f t="shared" si="53"/>
      </c>
      <c r="C485" s="9">
        <f t="shared" si="60"/>
      </c>
      <c r="D485" s="5">
        <f t="shared" si="58"/>
      </c>
      <c r="E485" s="7"/>
      <c r="F485" s="5">
        <f t="shared" si="61"/>
      </c>
      <c r="G485" s="5">
        <f t="shared" si="62"/>
      </c>
      <c r="H485" s="5">
        <f t="shared" si="63"/>
      </c>
      <c r="I485" s="10">
        <f>IF(A485="","",SUM(F$30:F485))</f>
      </c>
      <c r="J485" s="10">
        <f>IF(A485="","",SUM(G$30:G485))</f>
      </c>
    </row>
    <row r="486" spans="1:10" ht="12.75">
      <c r="A486" s="3">
        <f t="shared" si="59"/>
      </c>
      <c r="B486" s="4">
        <f t="shared" si="53"/>
      </c>
      <c r="C486" s="9">
        <f t="shared" si="60"/>
      </c>
      <c r="D486" s="5">
        <f t="shared" si="58"/>
      </c>
      <c r="E486" s="7"/>
      <c r="F486" s="5">
        <f t="shared" si="61"/>
      </c>
      <c r="G486" s="5">
        <f t="shared" si="62"/>
      </c>
      <c r="H486" s="5">
        <f t="shared" si="63"/>
      </c>
      <c r="I486" s="10">
        <f>IF(A486="","",SUM(F$30:F486))</f>
      </c>
      <c r="J486" s="10">
        <f>IF(A486="","",SUM(G$30:G486))</f>
      </c>
    </row>
    <row r="487" spans="1:10" ht="12.75">
      <c r="A487" s="3">
        <f t="shared" si="59"/>
      </c>
      <c r="B487" s="4">
        <f t="shared" si="53"/>
      </c>
      <c r="C487" s="9">
        <f t="shared" si="60"/>
      </c>
      <c r="D487" s="5">
        <f t="shared" si="58"/>
      </c>
      <c r="E487" s="7"/>
      <c r="F487" s="5">
        <f t="shared" si="61"/>
      </c>
      <c r="G487" s="5">
        <f t="shared" si="62"/>
      </c>
      <c r="H487" s="5">
        <f t="shared" si="63"/>
      </c>
      <c r="I487" s="10">
        <f>IF(A487="","",SUM(F$30:F487))</f>
      </c>
      <c r="J487" s="10">
        <f>IF(A487="","",SUM(G$30:G487))</f>
      </c>
    </row>
    <row r="488" spans="1:10" ht="12.75">
      <c r="A488" s="3">
        <f t="shared" si="59"/>
      </c>
      <c r="B488" s="4">
        <f t="shared" si="53"/>
      </c>
      <c r="C488" s="9">
        <f t="shared" si="60"/>
      </c>
      <c r="D488" s="5">
        <f t="shared" si="58"/>
      </c>
      <c r="E488" s="7"/>
      <c r="F488" s="5">
        <f t="shared" si="61"/>
      </c>
      <c r="G488" s="5">
        <f t="shared" si="62"/>
      </c>
      <c r="H488" s="5">
        <f t="shared" si="63"/>
      </c>
      <c r="I488" s="10">
        <f>IF(A488="","",SUM(F$30:F488))</f>
      </c>
      <c r="J488" s="10">
        <f>IF(A488="","",SUM(G$30:G488))</f>
      </c>
    </row>
    <row r="489" spans="1:10" ht="12.75">
      <c r="A489" s="3">
        <f t="shared" si="59"/>
      </c>
      <c r="B489" s="4">
        <f t="shared" si="53"/>
      </c>
      <c r="C489" s="9">
        <f t="shared" si="60"/>
      </c>
      <c r="D489" s="5">
        <f t="shared" si="58"/>
      </c>
      <c r="E489" s="7"/>
      <c r="F489" s="5">
        <f t="shared" si="61"/>
      </c>
      <c r="G489" s="5">
        <f t="shared" si="62"/>
      </c>
      <c r="H489" s="5">
        <f t="shared" si="63"/>
      </c>
      <c r="I489" s="10">
        <f>IF(A489="","",SUM(F$30:F489))</f>
      </c>
      <c r="J489" s="10">
        <f>IF(A489="","",SUM(G$30:G489))</f>
      </c>
    </row>
    <row r="490" spans="1:10" ht="12.75">
      <c r="A490" s="3">
        <f t="shared" si="59"/>
      </c>
      <c r="B490" s="4">
        <f t="shared" si="53"/>
      </c>
      <c r="C490" s="9">
        <f t="shared" si="60"/>
      </c>
      <c r="D490" s="5">
        <f t="shared" si="58"/>
      </c>
      <c r="E490" s="7"/>
      <c r="F490" s="5">
        <f t="shared" si="61"/>
      </c>
      <c r="G490" s="5">
        <f t="shared" si="62"/>
      </c>
      <c r="H490" s="5">
        <f t="shared" si="63"/>
      </c>
      <c r="I490" s="10">
        <f>IF(A490="","",SUM(F$30:F490))</f>
      </c>
      <c r="J490" s="10">
        <f>IF(A490="","",SUM(G$30:G490))</f>
      </c>
    </row>
    <row r="491" spans="1:10" ht="12.75">
      <c r="A491" s="3">
        <f t="shared" si="59"/>
      </c>
      <c r="B491" s="4">
        <f t="shared" si="53"/>
      </c>
      <c r="C491" s="9">
        <f t="shared" si="60"/>
      </c>
      <c r="D491" s="5">
        <f t="shared" si="58"/>
      </c>
      <c r="E491" s="7"/>
      <c r="F491" s="5">
        <f t="shared" si="61"/>
      </c>
      <c r="G491" s="5">
        <f t="shared" si="62"/>
      </c>
      <c r="H491" s="5">
        <f t="shared" si="63"/>
      </c>
      <c r="I491" s="10">
        <f>IF(A491="","",SUM(F$30:F491))</f>
      </c>
      <c r="J491" s="10">
        <f>IF(A491="","",SUM(G$30:G491))</f>
      </c>
    </row>
    <row r="492" spans="1:10" ht="12.75">
      <c r="A492" s="3">
        <f t="shared" si="59"/>
      </c>
      <c r="B492" s="4">
        <f t="shared" si="53"/>
      </c>
      <c r="C492" s="9">
        <f t="shared" si="60"/>
      </c>
      <c r="D492" s="5">
        <f t="shared" si="58"/>
      </c>
      <c r="E492" s="7"/>
      <c r="F492" s="5">
        <f t="shared" si="61"/>
      </c>
      <c r="G492" s="5">
        <f t="shared" si="62"/>
      </c>
      <c r="H492" s="5">
        <f t="shared" si="63"/>
      </c>
      <c r="I492" s="10">
        <f>IF(A492="","",SUM(F$30:F492))</f>
      </c>
      <c r="J492" s="10">
        <f>IF(A492="","",SUM(G$30:G492))</f>
      </c>
    </row>
    <row r="493" spans="1:10" ht="12.75">
      <c r="A493" s="3">
        <f t="shared" si="59"/>
      </c>
      <c r="B493" s="4">
        <f t="shared" si="53"/>
      </c>
      <c r="C493" s="9">
        <f t="shared" si="60"/>
      </c>
      <c r="D493" s="5">
        <f t="shared" si="58"/>
      </c>
      <c r="E493" s="7"/>
      <c r="F493" s="5">
        <f t="shared" si="61"/>
      </c>
      <c r="G493" s="5">
        <f t="shared" si="62"/>
      </c>
      <c r="H493" s="5">
        <f t="shared" si="63"/>
      </c>
      <c r="I493" s="10">
        <f>IF(A493="","",SUM(F$30:F493))</f>
      </c>
      <c r="J493" s="10">
        <f>IF(A493="","",SUM(G$30:G493))</f>
      </c>
    </row>
    <row r="494" spans="1:10" ht="12.75">
      <c r="A494" s="3">
        <f t="shared" si="59"/>
      </c>
      <c r="B494" s="4">
        <f t="shared" si="53"/>
      </c>
      <c r="C494" s="9">
        <f t="shared" si="60"/>
      </c>
      <c r="D494" s="5">
        <f t="shared" si="58"/>
      </c>
      <c r="E494" s="7"/>
      <c r="F494" s="5">
        <f t="shared" si="61"/>
      </c>
      <c r="G494" s="5">
        <f t="shared" si="62"/>
      </c>
      <c r="H494" s="5">
        <f t="shared" si="63"/>
      </c>
      <c r="I494" s="10">
        <f>IF(A494="","",SUM(F$30:F494))</f>
      </c>
      <c r="J494" s="10">
        <f>IF(A494="","",SUM(G$30:G494))</f>
      </c>
    </row>
    <row r="495" spans="1:10" ht="12.75">
      <c r="A495" s="3">
        <f t="shared" si="59"/>
      </c>
      <c r="B495" s="4">
        <f t="shared" si="53"/>
      </c>
      <c r="C495" s="9">
        <f t="shared" si="60"/>
      </c>
      <c r="D495" s="5">
        <f t="shared" si="58"/>
      </c>
      <c r="E495" s="7"/>
      <c r="F495" s="5">
        <f t="shared" si="61"/>
      </c>
      <c r="G495" s="5">
        <f t="shared" si="62"/>
      </c>
      <c r="H495" s="5">
        <f t="shared" si="63"/>
      </c>
      <c r="I495" s="10">
        <f>IF(A495="","",SUM(F$30:F495))</f>
      </c>
      <c r="J495" s="10">
        <f>IF(A495="","",SUM(G$30:G495))</f>
      </c>
    </row>
    <row r="496" spans="1:10" ht="12.75">
      <c r="A496" s="3">
        <f t="shared" si="59"/>
      </c>
      <c r="B496" s="4">
        <f t="shared" si="53"/>
      </c>
      <c r="C496" s="9">
        <f t="shared" si="60"/>
      </c>
      <c r="D496" s="5">
        <f t="shared" si="58"/>
      </c>
      <c r="E496" s="7"/>
      <c r="F496" s="5">
        <f t="shared" si="61"/>
      </c>
      <c r="G496" s="5">
        <f t="shared" si="62"/>
      </c>
      <c r="H496" s="5">
        <f t="shared" si="63"/>
      </c>
      <c r="I496" s="10">
        <f>IF(A496="","",SUM(F$30:F496))</f>
      </c>
      <c r="J496" s="10">
        <f>IF(A496="","",SUM(G$30:G496))</f>
      </c>
    </row>
    <row r="497" spans="1:10" ht="12.75">
      <c r="A497" s="3">
        <f t="shared" si="59"/>
      </c>
      <c r="B497" s="4">
        <f t="shared" si="53"/>
      </c>
      <c r="C497" s="9">
        <f t="shared" si="60"/>
      </c>
      <c r="D497" s="5">
        <f t="shared" si="58"/>
      </c>
      <c r="E497" s="7"/>
      <c r="F497" s="5">
        <f t="shared" si="61"/>
      </c>
      <c r="G497" s="5">
        <f t="shared" si="62"/>
      </c>
      <c r="H497" s="5">
        <f t="shared" si="63"/>
      </c>
      <c r="I497" s="10">
        <f>IF(A497="","",SUM(F$30:F497))</f>
      </c>
      <c r="J497" s="10">
        <f>IF(A497="","",SUM(G$30:G497))</f>
      </c>
    </row>
    <row r="498" spans="1:10" ht="12.75">
      <c r="A498" s="3">
        <f t="shared" si="59"/>
      </c>
      <c r="B498" s="4">
        <f t="shared" si="53"/>
      </c>
      <c r="C498" s="9">
        <f t="shared" si="60"/>
      </c>
      <c r="D498" s="5">
        <f t="shared" si="58"/>
      </c>
      <c r="E498" s="7"/>
      <c r="F498" s="5">
        <f t="shared" si="61"/>
      </c>
      <c r="G498" s="5">
        <f t="shared" si="62"/>
      </c>
      <c r="H498" s="5">
        <f t="shared" si="63"/>
      </c>
      <c r="I498" s="10">
        <f>IF(A498="","",SUM(F$30:F498))</f>
      </c>
      <c r="J498" s="10">
        <f>IF(A498="","",SUM(G$30:G498))</f>
      </c>
    </row>
    <row r="499" spans="1:10" ht="12.75">
      <c r="A499" s="3">
        <f t="shared" si="59"/>
      </c>
      <c r="B499" s="4">
        <f t="shared" si="53"/>
      </c>
      <c r="C499" s="9">
        <f t="shared" si="60"/>
      </c>
      <c r="D499" s="5">
        <f t="shared" si="58"/>
      </c>
      <c r="E499" s="7"/>
      <c r="F499" s="5">
        <f t="shared" si="61"/>
      </c>
      <c r="G499" s="5">
        <f t="shared" si="62"/>
      </c>
      <c r="H499" s="5">
        <f t="shared" si="63"/>
      </c>
      <c r="I499" s="10">
        <f>IF(A499="","",SUM(F$30:F499))</f>
      </c>
      <c r="J499" s="10">
        <f>IF(A499="","",SUM(G$30:G499))</f>
      </c>
    </row>
    <row r="500" spans="1:10" ht="12.75">
      <c r="A500" s="3">
        <f t="shared" si="59"/>
      </c>
      <c r="B500" s="4">
        <f t="shared" si="53"/>
      </c>
      <c r="C500" s="9">
        <f t="shared" si="60"/>
      </c>
      <c r="D500" s="5">
        <f t="shared" si="58"/>
      </c>
      <c r="E500" s="7"/>
      <c r="F500" s="5">
        <f t="shared" si="61"/>
      </c>
      <c r="G500" s="5">
        <f t="shared" si="62"/>
      </c>
      <c r="H500" s="5">
        <f t="shared" si="63"/>
      </c>
      <c r="I500" s="10">
        <f>IF(A500="","",SUM(F$30:F500))</f>
      </c>
      <c r="J500" s="10">
        <f>IF(A500="","",SUM(G$30:G500))</f>
      </c>
    </row>
    <row r="501" spans="1:10" ht="12.75">
      <c r="A501" s="3">
        <f t="shared" si="59"/>
      </c>
      <c r="B501" s="4">
        <f t="shared" si="53"/>
      </c>
      <c r="C501" s="9">
        <f t="shared" si="60"/>
      </c>
      <c r="D501" s="5">
        <f t="shared" si="58"/>
      </c>
      <c r="E501" s="7"/>
      <c r="F501" s="5">
        <f t="shared" si="61"/>
      </c>
      <c r="G501" s="5">
        <f t="shared" si="62"/>
      </c>
      <c r="H501" s="5">
        <f t="shared" si="63"/>
      </c>
      <c r="I501" s="10">
        <f>IF(A501="","",SUM(F$30:F501))</f>
      </c>
      <c r="J501" s="10">
        <f>IF(A501="","",SUM(G$30:G501))</f>
      </c>
    </row>
    <row r="502" spans="1:10" ht="12.75">
      <c r="A502" s="3">
        <f t="shared" si="59"/>
      </c>
      <c r="B502" s="4">
        <f t="shared" si="53"/>
      </c>
      <c r="C502" s="9">
        <f t="shared" si="60"/>
      </c>
      <c r="D502" s="5">
        <f t="shared" si="58"/>
      </c>
      <c r="E502" s="7"/>
      <c r="F502" s="5">
        <f t="shared" si="61"/>
      </c>
      <c r="G502" s="5">
        <f t="shared" si="62"/>
      </c>
      <c r="H502" s="5">
        <f t="shared" si="63"/>
      </c>
      <c r="I502" s="10">
        <f>IF(A502="","",SUM(F$30:F502))</f>
      </c>
      <c r="J502" s="10">
        <f>IF(A502="","",SUM(G$30:G502))</f>
      </c>
    </row>
    <row r="503" spans="1:10" ht="12.75">
      <c r="A503" s="3">
        <f t="shared" si="59"/>
      </c>
      <c r="B503" s="4">
        <f t="shared" si="53"/>
      </c>
      <c r="C503" s="9">
        <f t="shared" si="60"/>
      </c>
      <c r="D503" s="5">
        <f t="shared" si="58"/>
      </c>
      <c r="E503" s="7"/>
      <c r="F503" s="5">
        <f t="shared" si="61"/>
      </c>
      <c r="G503" s="5">
        <f t="shared" si="62"/>
      </c>
      <c r="H503" s="5">
        <f t="shared" si="63"/>
      </c>
      <c r="I503" s="10">
        <f>IF(A503="","",SUM(F$30:F503))</f>
      </c>
      <c r="J503" s="10">
        <f>IF(A503="","",SUM(G$30:G503))</f>
      </c>
    </row>
    <row r="504" spans="1:10" ht="12.75">
      <c r="A504" s="3">
        <f t="shared" si="59"/>
      </c>
      <c r="B504" s="4">
        <f t="shared" si="53"/>
      </c>
      <c r="C504" s="9">
        <f t="shared" si="60"/>
      </c>
      <c r="D504" s="5">
        <f t="shared" si="58"/>
      </c>
      <c r="E504" s="7"/>
      <c r="F504" s="5">
        <f t="shared" si="61"/>
      </c>
      <c r="G504" s="5">
        <f t="shared" si="62"/>
      </c>
      <c r="H504" s="5">
        <f t="shared" si="63"/>
      </c>
      <c r="I504" s="10">
        <f>IF(A504="","",SUM(F$30:F504))</f>
      </c>
      <c r="J504" s="10">
        <f>IF(A504="","",SUM(G$30:G504))</f>
      </c>
    </row>
    <row r="505" spans="1:10" ht="12.75">
      <c r="A505" s="3">
        <f t="shared" si="59"/>
      </c>
      <c r="B505" s="4">
        <f t="shared" si="53"/>
      </c>
      <c r="C505" s="9">
        <f t="shared" si="60"/>
      </c>
      <c r="D505" s="5">
        <f t="shared" si="58"/>
      </c>
      <c r="E505" s="7"/>
      <c r="F505" s="5">
        <f t="shared" si="61"/>
      </c>
      <c r="G505" s="5">
        <f t="shared" si="62"/>
      </c>
      <c r="H505" s="5">
        <f t="shared" si="63"/>
      </c>
      <c r="I505" s="10">
        <f>IF(A505="","",SUM(F$30:F505))</f>
      </c>
      <c r="J505" s="10">
        <f>IF(A505="","",SUM(G$30:G505))</f>
      </c>
    </row>
    <row r="506" spans="1:10" ht="12.75">
      <c r="A506" s="3">
        <f>IF(A505&gt;=nper,"",A505+1)</f>
      </c>
      <c r="B506" s="4">
        <f t="shared" si="53"/>
      </c>
      <c r="C506" s="9">
        <f>IF(A506="","",IF(A506&lt;$D$16*12,$D$8,MIN($D$19,$D$8+$D$18*ROUNDUP((A506-$D$16*12)/$D$17,0))))</f>
      </c>
      <c r="D506" s="5">
        <f t="shared" si="58"/>
      </c>
      <c r="E506" s="7"/>
      <c r="F506" s="5">
        <f>IF(A506="","",ROUND(C506/12*H505,2))</f>
      </c>
      <c r="G506" s="5">
        <f>IF(A506="","",D506-F506+E506)</f>
      </c>
      <c r="H506" s="5">
        <f>IF(A506="","",H505-G506)</f>
      </c>
      <c r="I506" s="10">
        <f>IF(A506="","",SUM(F$30:F506))</f>
      </c>
      <c r="J506" s="10">
        <f>IF(A506="","",SUM(G$30:G506))</f>
      </c>
    </row>
    <row r="507" spans="1:10" ht="12.75">
      <c r="A507" s="3">
        <f>IF(A506&gt;=nper,"",A506+1)</f>
      </c>
      <c r="B507" s="4">
        <f t="shared" si="53"/>
      </c>
      <c r="C507" s="9">
        <f>IF(A507="","",IF(A507&lt;$D$16*12,$D$8,MIN($D$19,$D$8+$D$18*ROUNDUP((A507-$D$16*12)/$D$17,0))))</f>
      </c>
      <c r="D507" s="5">
        <f t="shared" si="58"/>
      </c>
      <c r="E507" s="7"/>
      <c r="F507" s="5">
        <f>IF(A507="","",ROUND(C507/12*H506,2))</f>
      </c>
      <c r="G507" s="5">
        <f>IF(A507="","",D507-F507+E507)</f>
      </c>
      <c r="H507" s="5">
        <f>IF(A507="","",H506-G507)</f>
      </c>
      <c r="I507" s="10">
        <f>IF(A507="","",SUM(F$30:F507))</f>
      </c>
      <c r="J507" s="10">
        <f>IF(A507="","",SUM(G$30:G507))</f>
      </c>
    </row>
    <row r="508" spans="1:10" ht="12.75">
      <c r="A508" s="3">
        <f>IF(A507&gt;=nper,"",A507+1)</f>
      </c>
      <c r="B508" s="4">
        <f t="shared" si="53"/>
      </c>
      <c r="C508" s="9">
        <f>IF(A508="","",IF(A508&lt;$D$16*12,$D$8,MIN($D$19,$D$8+$D$18*ROUNDUP((A508-$D$16*12)/$D$17,0))))</f>
      </c>
      <c r="D508" s="5">
        <f t="shared" si="58"/>
      </c>
      <c r="E508" s="7"/>
      <c r="F508" s="5">
        <f>IF(A508="","",ROUND(C508/12*H507,2))</f>
      </c>
      <c r="G508" s="5">
        <f>IF(A508="","",D508-F508+E508)</f>
      </c>
      <c r="H508" s="5">
        <f>IF(A508="","",H507-G508)</f>
      </c>
      <c r="I508" s="10">
        <f>IF(A508="","",SUM(F$30:F508))</f>
      </c>
      <c r="J508" s="10">
        <f>IF(A508="","",SUM(G$30:G508))</f>
      </c>
    </row>
    <row r="509" spans="1:10" ht="12.75">
      <c r="A509" s="3">
        <f>IF(A508&gt;=nper,"",A508+1)</f>
      </c>
      <c r="B509" s="4">
        <f t="shared" si="53"/>
      </c>
      <c r="C509" s="9">
        <f>IF(A509="","",IF(A509&lt;$D$16*12,$D$8,MIN($D$19,$D$8+$D$18*ROUNDUP((A509-$D$16*12)/$D$17,0))))</f>
      </c>
      <c r="D509" s="5">
        <f t="shared" si="58"/>
      </c>
      <c r="E509" s="7"/>
      <c r="F509" s="5">
        <f>IF(A509="","",ROUND(C509/12*H508,2))</f>
      </c>
      <c r="G509" s="5">
        <f>IF(A509="","",D509-F509+E509)</f>
      </c>
      <c r="H509" s="5">
        <f>IF(A509="","",H508-G509)</f>
      </c>
      <c r="I509" s="10">
        <f>IF(A509="","",SUM(F$30:F509))</f>
      </c>
      <c r="J509" s="10">
        <f>IF(A509="","",SUM(G$30:G509))</f>
      </c>
    </row>
    <row r="510" spans="1:10" ht="12.75">
      <c r="A510" s="12"/>
      <c r="B510" s="12"/>
      <c r="C510" s="12"/>
      <c r="D510" s="12"/>
      <c r="E510" s="12"/>
      <c r="F510" s="12"/>
      <c r="G510" s="12"/>
      <c r="H510" s="12"/>
      <c r="I510" s="12"/>
      <c r="J510" s="12"/>
    </row>
  </sheetData>
  <sheetProtection/>
  <conditionalFormatting sqref="B30:C509">
    <cfRule type="expression" priority="1" dxfId="1" stopIfTrue="1">
      <formula>($D30=$C$8+1)</formula>
    </cfRule>
  </conditionalFormatting>
  <dataValidations count="1">
    <dataValidation type="list" allowBlank="1" showInputMessage="1" showErrorMessage="1" sqref="D16">
      <formula1>"1,2,3,5,7,10"</formula1>
    </dataValidation>
  </dataValidations>
  <hyperlinks>
    <hyperlink ref="A2" r:id="rId1" tooltip="Visit Vertex42.com - The Excel Nexus" display="http://www.vertex42.com/ExcelTemplates/arm-calculator.html"/>
  </hyperlinks>
  <printOptions horizontalCentered="1"/>
  <pageMargins left="0.35" right="0.35" top="0.5" bottom="0.5" header="0.5" footer="0.25"/>
  <pageSetup fitToHeight="0" horizontalDpi="600" verticalDpi="600" orientation="portrait" scale="95" r:id="rId5"/>
  <headerFooter alignWithMargins="0">
    <oddHeader>&amp;RPage &amp;P of &amp;N</oddHeader>
    <oddFooter>&amp;L&amp;8http://www.vertex42.com/ExcelTemplates/arm-calculator.html&amp;R&amp;8© 2005 Vertex42 LLC</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Adjustable Rate Mortgage Calculator</dc:title>
  <dc:subject/>
  <dc:creator>Vertex42.com</dc:creator>
  <cp:keywords/>
  <dc:description>(c) 2005 Vertex42 LLC. All Rights Reserved.</dc:description>
  <cp:lastModifiedBy>Jon</cp:lastModifiedBy>
  <cp:lastPrinted>2011-12-13T16:57:29Z</cp:lastPrinted>
  <dcterms:created xsi:type="dcterms:W3CDTF">2005-04-07T23:28:21Z</dcterms:created>
  <dcterms:modified xsi:type="dcterms:W3CDTF">2015-02-23T15:59:51Z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 Vertex42 LLC</vt:lpwstr>
  </property>
  <property fmtid="{D5CDD505-2E9C-101B-9397-08002B2CF9AE}" pid="3" name="Version">
    <vt:lpwstr>1.2.0</vt:lpwstr>
  </property>
</Properties>
</file>